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E:\★2025 マスターズ\★エントリー入力用\"/>
    </mc:Choice>
  </mc:AlternateContent>
  <xr:revisionPtr revIDLastSave="0" documentId="13_ncr:1_{9EB9C0AD-F30A-4457-8303-9FE74BA7D2D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個人エントリー" sheetId="1" r:id="rId1"/>
    <sheet name="リレーエントリー" sheetId="2" r:id="rId2"/>
    <sheet name="項目リスト(触らない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2" i="1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" i="2"/>
  <c r="I9" i="2"/>
  <c r="I3" i="2"/>
  <c r="I4" i="2"/>
  <c r="I5" i="2"/>
  <c r="I6" i="2"/>
  <c r="I7" i="2"/>
  <c r="I8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" i="2"/>
  <c r="H2" i="2"/>
  <c r="G2" i="2"/>
  <c r="H25" i="2" l="1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  <c r="X15" i="1"/>
  <c r="W27" i="1" l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V15" i="1"/>
  <c r="U15" i="1"/>
  <c r="A36" i="1" l="1"/>
  <c r="O36" i="1"/>
  <c r="P36" i="1" s="1"/>
  <c r="N36" i="1"/>
  <c r="Q36" i="1"/>
  <c r="R36" i="1"/>
  <c r="T36" i="1"/>
  <c r="U36" i="1"/>
  <c r="V36" i="1"/>
  <c r="X36" i="1"/>
  <c r="A37" i="1"/>
  <c r="O37" i="1"/>
  <c r="P37" i="1" s="1"/>
  <c r="N37" i="1"/>
  <c r="Q37" i="1"/>
  <c r="R37" i="1"/>
  <c r="T37" i="1"/>
  <c r="U37" i="1"/>
  <c r="V37" i="1"/>
  <c r="X37" i="1"/>
  <c r="A38" i="1"/>
  <c r="O38" i="1"/>
  <c r="P38" i="1" s="1"/>
  <c r="N38" i="1"/>
  <c r="Q38" i="1"/>
  <c r="R38" i="1"/>
  <c r="T38" i="1"/>
  <c r="U38" i="1"/>
  <c r="V38" i="1"/>
  <c r="X38" i="1"/>
  <c r="A39" i="1"/>
  <c r="O39" i="1"/>
  <c r="P39" i="1" s="1"/>
  <c r="N39" i="1"/>
  <c r="Q39" i="1"/>
  <c r="R39" i="1"/>
  <c r="T39" i="1"/>
  <c r="U39" i="1"/>
  <c r="V39" i="1"/>
  <c r="X39" i="1"/>
  <c r="A40" i="1"/>
  <c r="O40" i="1"/>
  <c r="P40" i="1" s="1"/>
  <c r="N40" i="1"/>
  <c r="Q40" i="1"/>
  <c r="R40" i="1"/>
  <c r="T40" i="1"/>
  <c r="U40" i="1"/>
  <c r="V40" i="1"/>
  <c r="X40" i="1"/>
  <c r="A41" i="1"/>
  <c r="O41" i="1"/>
  <c r="P41" i="1" s="1"/>
  <c r="N41" i="1"/>
  <c r="Q41" i="1"/>
  <c r="R41" i="1"/>
  <c r="T41" i="1"/>
  <c r="U41" i="1"/>
  <c r="V41" i="1"/>
  <c r="X41" i="1"/>
  <c r="A3" i="1"/>
  <c r="V2" i="1" l="1"/>
  <c r="W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Q2" i="1"/>
  <c r="R2" i="1"/>
  <c r="T2" i="1"/>
  <c r="U2" i="1"/>
  <c r="X2" i="1"/>
  <c r="Q3" i="1"/>
  <c r="R3" i="1"/>
  <c r="T3" i="1"/>
  <c r="U3" i="1"/>
  <c r="V3" i="1"/>
  <c r="X3" i="1"/>
  <c r="Q4" i="1"/>
  <c r="R4" i="1"/>
  <c r="T4" i="1"/>
  <c r="U4" i="1"/>
  <c r="V4" i="1"/>
  <c r="X4" i="1"/>
  <c r="Q5" i="1"/>
  <c r="R5" i="1"/>
  <c r="T5" i="1"/>
  <c r="U5" i="1"/>
  <c r="V5" i="1"/>
  <c r="X5" i="1"/>
  <c r="Q6" i="1"/>
  <c r="R6" i="1"/>
  <c r="T6" i="1"/>
  <c r="U6" i="1"/>
  <c r="V6" i="1"/>
  <c r="X6" i="1"/>
  <c r="Q7" i="1"/>
  <c r="R7" i="1"/>
  <c r="T7" i="1"/>
  <c r="U7" i="1"/>
  <c r="V7" i="1"/>
  <c r="X7" i="1"/>
  <c r="Q8" i="1"/>
  <c r="R8" i="1"/>
  <c r="T8" i="1"/>
  <c r="U8" i="1"/>
  <c r="V8" i="1"/>
  <c r="X8" i="1"/>
  <c r="Q9" i="1"/>
  <c r="R9" i="1"/>
  <c r="T9" i="1"/>
  <c r="U9" i="1"/>
  <c r="V9" i="1"/>
  <c r="X9" i="1"/>
  <c r="Q10" i="1"/>
  <c r="R10" i="1"/>
  <c r="T10" i="1"/>
  <c r="U10" i="1"/>
  <c r="V10" i="1"/>
  <c r="X10" i="1"/>
  <c r="Q11" i="1"/>
  <c r="R11" i="1"/>
  <c r="T11" i="1"/>
  <c r="U11" i="1"/>
  <c r="V11" i="1"/>
  <c r="X11" i="1"/>
  <c r="Q12" i="1"/>
  <c r="R12" i="1"/>
  <c r="T12" i="1"/>
  <c r="U12" i="1"/>
  <c r="V12" i="1"/>
  <c r="X12" i="1"/>
  <c r="Q13" i="1"/>
  <c r="R13" i="1"/>
  <c r="T13" i="1"/>
  <c r="U13" i="1"/>
  <c r="V13" i="1"/>
  <c r="X13" i="1"/>
  <c r="Q14" i="1"/>
  <c r="R14" i="1"/>
  <c r="T14" i="1"/>
  <c r="U14" i="1"/>
  <c r="V14" i="1"/>
  <c r="X14" i="1"/>
  <c r="Q15" i="1"/>
  <c r="R15" i="1"/>
  <c r="T15" i="1"/>
  <c r="Q16" i="1"/>
  <c r="R16" i="1"/>
  <c r="T16" i="1"/>
  <c r="U16" i="1"/>
  <c r="V16" i="1"/>
  <c r="X16" i="1"/>
  <c r="Q17" i="1"/>
  <c r="R17" i="1"/>
  <c r="T17" i="1"/>
  <c r="U17" i="1"/>
  <c r="V17" i="1"/>
  <c r="X17" i="1"/>
  <c r="Q18" i="1"/>
  <c r="R18" i="1"/>
  <c r="T18" i="1"/>
  <c r="U18" i="1"/>
  <c r="V18" i="1"/>
  <c r="X18" i="1"/>
  <c r="Q19" i="1"/>
  <c r="R19" i="1"/>
  <c r="T19" i="1"/>
  <c r="U19" i="1"/>
  <c r="V19" i="1"/>
  <c r="X19" i="1"/>
  <c r="Q20" i="1"/>
  <c r="R20" i="1"/>
  <c r="T20" i="1"/>
  <c r="U20" i="1"/>
  <c r="V20" i="1"/>
  <c r="X20" i="1"/>
  <c r="Q21" i="1"/>
  <c r="R21" i="1"/>
  <c r="T21" i="1"/>
  <c r="U21" i="1"/>
  <c r="V21" i="1"/>
  <c r="X21" i="1"/>
  <c r="Q22" i="1"/>
  <c r="R22" i="1"/>
  <c r="T22" i="1"/>
  <c r="U22" i="1"/>
  <c r="V22" i="1"/>
  <c r="X22" i="1"/>
  <c r="Q23" i="1"/>
  <c r="R23" i="1"/>
  <c r="T23" i="1"/>
  <c r="U23" i="1"/>
  <c r="V23" i="1"/>
  <c r="X23" i="1"/>
  <c r="Q24" i="1"/>
  <c r="R24" i="1"/>
  <c r="T24" i="1"/>
  <c r="U24" i="1"/>
  <c r="V24" i="1"/>
  <c r="X24" i="1"/>
  <c r="Q25" i="1"/>
  <c r="R25" i="1"/>
  <c r="T25" i="1"/>
  <c r="U25" i="1"/>
  <c r="V25" i="1"/>
  <c r="X25" i="1"/>
  <c r="Q26" i="1"/>
  <c r="R26" i="1"/>
  <c r="T26" i="1"/>
  <c r="U26" i="1"/>
  <c r="V26" i="1"/>
  <c r="X26" i="1"/>
  <c r="Q27" i="1"/>
  <c r="R27" i="1"/>
  <c r="T27" i="1"/>
  <c r="U27" i="1"/>
  <c r="V27" i="1"/>
  <c r="X27" i="1"/>
  <c r="Q28" i="1"/>
  <c r="R28" i="1"/>
  <c r="T28" i="1"/>
  <c r="U28" i="1"/>
  <c r="V28" i="1"/>
  <c r="X28" i="1"/>
  <c r="Q29" i="1"/>
  <c r="R29" i="1"/>
  <c r="T29" i="1"/>
  <c r="U29" i="1"/>
  <c r="V29" i="1"/>
  <c r="X29" i="1"/>
  <c r="Q30" i="1"/>
  <c r="R30" i="1"/>
  <c r="T30" i="1"/>
  <c r="U30" i="1"/>
  <c r="V30" i="1"/>
  <c r="X30" i="1"/>
  <c r="Q31" i="1"/>
  <c r="R31" i="1"/>
  <c r="T31" i="1"/>
  <c r="U31" i="1"/>
  <c r="V31" i="1"/>
  <c r="X31" i="1"/>
  <c r="Q32" i="1"/>
  <c r="R32" i="1"/>
  <c r="T32" i="1"/>
  <c r="U32" i="1"/>
  <c r="V32" i="1"/>
  <c r="X32" i="1"/>
  <c r="Q33" i="1"/>
  <c r="R33" i="1"/>
  <c r="T33" i="1"/>
  <c r="U33" i="1"/>
  <c r="V33" i="1"/>
  <c r="X33" i="1"/>
  <c r="Q34" i="1"/>
  <c r="R34" i="1"/>
  <c r="T34" i="1"/>
  <c r="U34" i="1"/>
  <c r="V34" i="1"/>
  <c r="X34" i="1"/>
  <c r="Q35" i="1"/>
  <c r="R35" i="1"/>
  <c r="T35" i="1"/>
  <c r="U35" i="1"/>
  <c r="V35" i="1"/>
  <c r="X35" i="1"/>
  <c r="O35" i="1" l="1"/>
  <c r="P35" i="1" s="1"/>
  <c r="O2" i="1"/>
  <c r="P2" i="1" s="1"/>
  <c r="O3" i="1"/>
  <c r="P3" i="1" s="1"/>
  <c r="O4" i="1"/>
  <c r="P4" i="1" s="1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A22" i="2" l="1"/>
  <c r="A23" i="2"/>
  <c r="A24" i="2" l="1"/>
  <c r="A27" i="1"/>
  <c r="A28" i="1" s="1"/>
  <c r="A3" i="2"/>
  <c r="A2" i="2"/>
  <c r="A4" i="1"/>
  <c r="A5" i="1" s="1"/>
  <c r="A25" i="2" l="1"/>
  <c r="A30" i="1"/>
  <c r="A29" i="1"/>
  <c r="A31" i="1" s="1"/>
  <c r="A6" i="1"/>
  <c r="A7" i="1" s="1"/>
  <c r="A4" i="2"/>
  <c r="A8" i="1" l="1"/>
  <c r="A9" i="1" s="1"/>
  <c r="A33" i="1"/>
  <c r="A32" i="1"/>
  <c r="A5" i="2"/>
  <c r="A6" i="2" l="1"/>
  <c r="A10" i="1"/>
  <c r="A11" i="1" s="1"/>
  <c r="A34" i="1"/>
  <c r="A35" i="1" s="1"/>
  <c r="A7" i="2"/>
  <c r="A8" i="2"/>
  <c r="A12" i="1" l="1"/>
  <c r="A13" i="1" s="1"/>
  <c r="A14" i="1" s="1"/>
  <c r="A15" i="1" s="1"/>
  <c r="A16" i="1" s="1"/>
  <c r="A9" i="2"/>
  <c r="A17" i="1" l="1"/>
  <c r="A18" i="1" s="1"/>
  <c r="A10" i="2"/>
  <c r="A11" i="2"/>
  <c r="A19" i="1" l="1"/>
  <c r="A20" i="1" s="1"/>
  <c r="A21" i="1" s="1"/>
  <c r="A22" i="1" s="1"/>
  <c r="A12" i="2"/>
  <c r="A13" i="2"/>
  <c r="A14" i="2" l="1"/>
  <c r="A23" i="1"/>
  <c r="A24" i="1" s="1"/>
  <c r="A25" i="1" s="1"/>
  <c r="A26" i="1" s="1"/>
  <c r="A18" i="2"/>
  <c r="A19" i="2" l="1"/>
  <c r="A15" i="2"/>
  <c r="A16" i="2" l="1"/>
  <c r="A20" i="2"/>
  <c r="A21" i="2" l="1"/>
  <c r="A17" i="2"/>
</calcChain>
</file>

<file path=xl/sharedStrings.xml><?xml version="1.0" encoding="utf-8"?>
<sst xmlns="http://schemas.openxmlformats.org/spreadsheetml/2006/main" count="42" uniqueCount="22">
  <si>
    <t>№</t>
  </si>
  <si>
    <t>所属</t>
  </si>
  <si>
    <t>性別</t>
  </si>
  <si>
    <t>生年月日</t>
  </si>
  <si>
    <t>年齢</t>
  </si>
  <si>
    <t>クラス</t>
  </si>
  <si>
    <t>タイム</t>
  </si>
  <si>
    <t>所属名</t>
  </si>
  <si>
    <t>基準日</t>
  </si>
  <si>
    <t>種目・距離</t>
    <rPh sb="3" eb="5">
      <t>キョリ</t>
    </rPh>
    <phoneticPr fontId="2"/>
  </si>
  <si>
    <t>種目・距離</t>
    <rPh sb="3" eb="5">
      <t>キョリ</t>
    </rPh>
    <phoneticPr fontId="2"/>
  </si>
  <si>
    <t>漢字氏名</t>
    <rPh sb="0" eb="2">
      <t>カンジ</t>
    </rPh>
    <phoneticPr fontId="2"/>
  </si>
  <si>
    <t>ﾌﾘｶﾞﾅ</t>
    <phoneticPr fontId="2"/>
  </si>
  <si>
    <t>種目</t>
    <rPh sb="0" eb="2">
      <t>シュモク</t>
    </rPh>
    <phoneticPr fontId="1"/>
  </si>
  <si>
    <t>距離</t>
    <rPh sb="0" eb="2">
      <t>キョリ</t>
    </rPh>
    <phoneticPr fontId="1"/>
  </si>
  <si>
    <t>生年月日</t>
    <rPh sb="0" eb="4">
      <t>セイネンガッピ</t>
    </rPh>
    <phoneticPr fontId="2"/>
  </si>
  <si>
    <t>性別</t>
    <rPh sb="0" eb="2">
      <t>セイベツ</t>
    </rPh>
    <phoneticPr fontId="2"/>
  </si>
  <si>
    <t>クラス</t>
    <phoneticPr fontId="2"/>
  </si>
  <si>
    <t>検定希望</t>
    <rPh sb="0" eb="4">
      <t>ケンテイキボウ</t>
    </rPh>
    <phoneticPr fontId="2"/>
  </si>
  <si>
    <t>○</t>
    <phoneticPr fontId="2"/>
  </si>
  <si>
    <t>検定希望
のみ○</t>
    <rPh sb="0" eb="2">
      <t>ケンテイ</t>
    </rPh>
    <rPh sb="2" eb="4">
      <t>キボウ</t>
    </rPh>
    <phoneticPr fontId="2"/>
  </si>
  <si>
    <t>2025/12/31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</si>
</sst>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:ss.00"/>
  </numFmts>
  <fonts count="5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2" borderId="2" xfId="0" applyFill="1" applyBorder="1" applyProtection="1">
      <alignment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" fillId="0" borderId="1" xfId="0" applyFont="1" applyBorder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 applyProtection="1">
      <alignment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Protection="1">
      <alignment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14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0" xfId="0" applyFont="1" applyFill="1" applyBorder="1" applyProtection="1">
      <alignment vertical="center"/>
      <protection locked="0"/>
    </xf>
    <xf numFmtId="14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/>
    </xf>
    <xf numFmtId="49" fontId="3" fillId="3" borderId="11" xfId="0" applyNumberFormat="1" applyFont="1" applyFill="1" applyBorder="1" applyAlignment="1">
      <alignment horizontal="right" vertical="center"/>
    </xf>
    <xf numFmtId="49" fontId="3" fillId="3" borderId="12" xfId="0" applyNumberFormat="1" applyFont="1" applyFill="1" applyBorder="1" applyAlignment="1">
      <alignment horizontal="right" vertical="center"/>
    </xf>
    <xf numFmtId="0" fontId="3" fillId="3" borderId="13" xfId="0" applyFont="1" applyFill="1" applyBorder="1" applyProtection="1">
      <alignment vertical="center"/>
      <protection locked="0"/>
    </xf>
    <xf numFmtId="14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right" vertical="center"/>
    </xf>
    <xf numFmtId="49" fontId="3" fillId="3" borderId="15" xfId="0" applyNumberFormat="1" applyFont="1" applyFill="1" applyBorder="1" applyAlignment="1">
      <alignment horizontal="right" vertical="center"/>
    </xf>
    <xf numFmtId="0" fontId="3" fillId="3" borderId="16" xfId="0" applyFont="1" applyFill="1" applyBorder="1" applyProtection="1">
      <alignment vertical="center"/>
      <protection locked="0"/>
    </xf>
    <xf numFmtId="14" fontId="3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right" vertical="center"/>
    </xf>
    <xf numFmtId="49" fontId="3" fillId="3" borderId="17" xfId="0" applyNumberFormat="1" applyFont="1" applyFill="1" applyBorder="1" applyAlignment="1">
      <alignment horizontal="right" vertical="center"/>
    </xf>
    <xf numFmtId="49" fontId="3" fillId="3" borderId="18" xfId="0" applyNumberFormat="1" applyFont="1" applyFill="1" applyBorder="1" applyAlignment="1">
      <alignment horizontal="right" vertical="center"/>
    </xf>
    <xf numFmtId="0" fontId="0" fillId="3" borderId="2" xfId="0" applyFill="1" applyBorder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3" borderId="22" xfId="0" applyFill="1" applyBorder="1">
      <alignment vertical="center"/>
    </xf>
    <xf numFmtId="0" fontId="0" fillId="0" borderId="22" xfId="0" applyBorder="1" applyProtection="1">
      <alignment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0" fillId="0" borderId="23" xfId="0" applyBorder="1" applyProtection="1">
      <alignment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0" fontId="0" fillId="3" borderId="1" xfId="0" applyFill="1" applyBorder="1">
      <alignment vertical="center"/>
    </xf>
    <xf numFmtId="0" fontId="3" fillId="3" borderId="11" xfId="0" applyNumberFormat="1" applyFont="1" applyFill="1" applyBorder="1" applyAlignment="1">
      <alignment horizontal="right" vertical="center"/>
    </xf>
    <xf numFmtId="0" fontId="3" fillId="3" borderId="14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 applyProtection="1">
      <alignment horizontal="right" vertical="center"/>
      <protection locked="0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176" fontId="4" fillId="2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4">
    <dxf>
      <fill>
        <patternFill patternType="solid">
          <bgColor rgb="FFE1EFFF"/>
        </patternFill>
      </fill>
      <border>
        <top style="dotted">
          <color auto="1"/>
        </top>
        <bottom style="dotted">
          <color auto="1"/>
        </bottom>
      </border>
    </dxf>
    <dxf>
      <fill>
        <patternFill patternType="solid">
          <bgColor rgb="FFFFE1FF"/>
        </patternFill>
      </fill>
      <border>
        <top style="dotted">
          <color auto="1"/>
        </top>
        <bottom style="dotted">
          <color auto="1"/>
        </bottom>
      </border>
    </dxf>
    <dxf>
      <fill>
        <patternFill patternType="solid">
          <bgColor rgb="FFCFE6FF"/>
        </patternFill>
      </fill>
      <border>
        <top style="dotted">
          <color auto="1"/>
        </top>
        <bottom style="dotted">
          <color auto="1"/>
        </bottom>
      </border>
    </dxf>
    <dxf>
      <fill>
        <patternFill patternType="solid">
          <bgColor rgb="FFFFD9FF"/>
        </patternFill>
      </fill>
      <border>
        <top style="dotted">
          <color auto="1"/>
        </top>
        <bottom style="dotted">
          <color auto="1"/>
        </bottom>
      </border>
    </dxf>
  </dxfs>
  <tableStyles count="0" defaultTableStyle="TableStyleMedium2" defaultPivotStyle="PivotStyleLight16"/>
  <colors>
    <mruColors>
      <color rgb="FFD5FFFF"/>
      <color rgb="FFE1FFFF"/>
      <color rgb="FFCCFFFF"/>
      <color rgb="FFFFE1FF"/>
      <color rgb="FFE1EFFF"/>
      <color rgb="FFCFE6FF"/>
      <color rgb="FFFFD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zoomScale="90" zoomScaleNormal="90" workbookViewId="0">
      <pane ySplit="1" topLeftCell="A2" activePane="bottomLeft" state="frozen"/>
      <selection pane="bottomLeft" activeCell="I11" sqref="I11"/>
    </sheetView>
  </sheetViews>
  <sheetFormatPr defaultColWidth="8.875" defaultRowHeight="13.5" x14ac:dyDescent="0.15"/>
  <cols>
    <col min="1" max="1" width="4.375" style="52" customWidth="1"/>
    <col min="2" max="2" width="6.625" style="2" customWidth="1"/>
    <col min="3" max="4" width="15.625" style="2" customWidth="1"/>
    <col min="5" max="5" width="12.875" style="7" customWidth="1"/>
    <col min="6" max="6" width="9.625" style="2" customWidth="1"/>
    <col min="7" max="7" width="15.625" style="2" customWidth="1"/>
    <col min="8" max="8" width="13" style="2" customWidth="1"/>
    <col min="9" max="9" width="8.25" style="8" customWidth="1"/>
    <col min="10" max="10" width="8.625" style="8" customWidth="1"/>
    <col min="11" max="11" width="13" style="2" customWidth="1"/>
    <col min="12" max="12" width="8.125" style="8" customWidth="1"/>
    <col min="13" max="13" width="8.5" style="8" customWidth="1"/>
    <col min="14" max="14" width="6.625" style="20" customWidth="1"/>
    <col min="15" max="15" width="12.875" style="7" customWidth="1"/>
    <col min="16" max="16" width="5.125" style="53" customWidth="1"/>
    <col min="17" max="17" width="12.5" customWidth="1"/>
    <col min="18" max="18" width="9.875" customWidth="1"/>
    <col min="19" max="19" width="11.625" customWidth="1"/>
    <col min="21" max="21" width="11.75" customWidth="1"/>
    <col min="23" max="23" width="12.5" customWidth="1"/>
  </cols>
  <sheetData>
    <row r="1" spans="1:24" ht="25.5" customHeight="1" x14ac:dyDescent="0.15">
      <c r="A1" s="51" t="s">
        <v>0</v>
      </c>
      <c r="B1" s="13" t="s">
        <v>2</v>
      </c>
      <c r="C1" s="18" t="s">
        <v>11</v>
      </c>
      <c r="D1" s="27" t="s">
        <v>12</v>
      </c>
      <c r="E1" s="26" t="s">
        <v>3</v>
      </c>
      <c r="F1" s="27" t="s">
        <v>17</v>
      </c>
      <c r="G1" s="25" t="s">
        <v>1</v>
      </c>
      <c r="H1" s="24" t="s">
        <v>9</v>
      </c>
      <c r="I1" s="63" t="s">
        <v>6</v>
      </c>
      <c r="J1" s="64" t="s">
        <v>20</v>
      </c>
      <c r="K1" s="24" t="s">
        <v>10</v>
      </c>
      <c r="L1" s="63" t="s">
        <v>6</v>
      </c>
      <c r="M1" s="64" t="s">
        <v>20</v>
      </c>
      <c r="N1" s="29" t="s">
        <v>16</v>
      </c>
      <c r="O1" s="30" t="s">
        <v>15</v>
      </c>
      <c r="P1" s="31" t="s">
        <v>4</v>
      </c>
      <c r="Q1" s="31" t="s">
        <v>13</v>
      </c>
      <c r="R1" s="31" t="s">
        <v>14</v>
      </c>
      <c r="S1" s="31" t="s">
        <v>5</v>
      </c>
      <c r="T1" s="31" t="s">
        <v>6</v>
      </c>
      <c r="U1" s="31" t="s">
        <v>13</v>
      </c>
      <c r="V1" s="31" t="s">
        <v>14</v>
      </c>
      <c r="W1" s="31" t="s">
        <v>5</v>
      </c>
      <c r="X1" s="32" t="s">
        <v>6</v>
      </c>
    </row>
    <row r="2" spans="1:24" x14ac:dyDescent="0.15">
      <c r="A2" s="51" t="str">
        <f>IF(B2="","",1)</f>
        <v/>
      </c>
      <c r="B2" s="6"/>
      <c r="C2" s="10"/>
      <c r="D2" s="16"/>
      <c r="E2" s="21"/>
      <c r="F2" s="4"/>
      <c r="G2" s="16"/>
      <c r="H2" s="22"/>
      <c r="I2" s="21"/>
      <c r="J2" s="23"/>
      <c r="K2" s="22"/>
      <c r="L2" s="21"/>
      <c r="M2" s="23"/>
      <c r="N2" s="33" t="e">
        <f>_xlfn.IFS(B2=1,"1:男子",B2=2,"2:女子")</f>
        <v>#N/A</v>
      </c>
      <c r="O2" s="34" t="e">
        <f>DATE(LEFT(E2,4),MID(E2,5,2),RIGHT(E2,2))</f>
        <v>#VALUE!</v>
      </c>
      <c r="P2" s="35" t="e">
        <f>IF(O2="","",DATEDIF(O2,'項目リスト(触らない)'!$D$3,"y"))</f>
        <v>#VALUE!</v>
      </c>
      <c r="Q2" s="36" t="e">
        <f>_xlfn.IFS(H2=10025,"1:自由形",H2=10050,"1:自由形",H2=10100,"1:自由形",H2=20025,"2:背泳ぎ",H2=20050,"2:背泳ぎ",H2=20100,"2:背泳ぎ",H2=30025,"3:平泳ぎ",H2=30050,"3:平泳ぎ",H2=30100,"3:平泳ぎ",H2=40025,"4:バタフライ",H2=40050,"4:バタフライ",H2=40100,"4:バタフライ",H2=50100,"5:個人メドレー")</f>
        <v>#N/A</v>
      </c>
      <c r="R2" s="36" t="e">
        <f>_xlfn.IFS(H2=10025,"1:  25m",H2=10050,"2:  50m",H2=10100,"3: 100m",H2=20025,"1:  25m",H2=20050,"2:  50m",H2=20100,"3: 100m",H2=30025,"1:  25m",H2=30050,"2:  50m",H2=30100,"3: 100m",H2=40025,"1:  25m",H2=40050,"2:  50m",H2=40100,"3: 100m",H2=50100,"3: 100m")</f>
        <v>#N/A</v>
      </c>
      <c r="S2" s="36" t="e">
        <f>_xlfn.IFS(F2=1,"1:18～24歳",F2=2,"2:25～29歳",F2=3,"3:30～34歳",F2=4,"4:35～39歳",F2=5,"5:40～44歳",F2=6,"6:45～49歳",F2=7,"7:50～54歳",F2=8,"8:55～59歳",F2=9,"9:60～64歳",F2=10,"10:65～69歳",F2=11,"11:70～74歳",F2=12,"12:75～79歳",F2=13,"13:80～84歳",F2=14,"14:85～89歳",F2=15,"15:90歳以上")</f>
        <v>#N/A</v>
      </c>
      <c r="T2" s="37">
        <f>I2</f>
        <v>0</v>
      </c>
      <c r="U2" s="36" t="e">
        <f t="shared" ref="U2:U41" si="0">_xlfn.IFS(K2=10025,"1:自由形",K2=10050,"1:自由形",K2=10100,"1:自由形",K2=20025,"2:背泳ぎ",K2=20050,"2:背泳ぎ",K2=20100,"2:背泳ぎ",K2=30025,"3:平泳ぎ",K2=30050,"3:平泳ぎ",K2=30100,"3:平泳ぎ",K2=40025,"4:バタフライ",K2=40050,"4:バタフライ",K2=40100,"4:バタフライ",K2=50100,"5:個人メドレー")</f>
        <v>#N/A</v>
      </c>
      <c r="V2" s="36" t="e">
        <f t="shared" ref="V2:V41" si="1">_xlfn.IFS(K2=10025,"1:  25m",K2=10050,"2:  50m",K2=10100,"3: 100m",K2=20025,"1:  25m",K2=20050,"2:  50m",K2=20100,"3: 100m",K2=30025,"1:  25m",K2=30050,"2:  50m",K2=30100,"3: 100m",K2=40025,"1:  25m",K2=40050,"2:  50m",K2=40100,"3: 100m",K2=50100,"3: 100m")</f>
        <v>#N/A</v>
      </c>
      <c r="W2" s="36" t="e">
        <f>S2</f>
        <v>#N/A</v>
      </c>
      <c r="X2" s="38">
        <f t="shared" ref="X2:X15" si="2">L2</f>
        <v>0</v>
      </c>
    </row>
    <row r="3" spans="1:24" x14ac:dyDescent="0.15">
      <c r="A3" s="51" t="str">
        <f>IF(C3="","",MAX($A$2:A2)+1)</f>
        <v/>
      </c>
      <c r="B3" s="6"/>
      <c r="C3" s="10"/>
      <c r="D3" s="6"/>
      <c r="E3" s="19"/>
      <c r="F3" s="6"/>
      <c r="G3" s="6"/>
      <c r="H3" s="9"/>
      <c r="I3" s="19"/>
      <c r="J3" s="14"/>
      <c r="K3" s="9"/>
      <c r="L3" s="19"/>
      <c r="M3" s="14"/>
      <c r="N3" s="39" t="e">
        <f>_xlfn.IFS(B3=1,"1:男子",B3=2,"2:女子")</f>
        <v>#N/A</v>
      </c>
      <c r="O3" s="40" t="e">
        <f>DATE(LEFT(E3,4),MID(E3,5,2),RIGHT(E3,2))</f>
        <v>#VALUE!</v>
      </c>
      <c r="P3" s="41" t="e">
        <f>IF(O3="","",DATEDIF(O3,'項目リスト(触らない)'!$D$3,"y"))</f>
        <v>#VALUE!</v>
      </c>
      <c r="Q3" s="42" t="e">
        <f>_xlfn.IFS(H3=10025,"1:自由形",H3=10050,"1:自由形",H3=10100,"1:自由形",H3=20025,"2:背泳ぎ",H3=20050,"2:背泳ぎ",H3=20100,"2:背泳ぎ",H3=30025,"3:平泳ぎ",H3=30050,"3:平泳ぎ",H3=30100,"3:平泳ぎ",H3=40025,"4:バタフライ",H3=40050,"4:バタフライ",H3=40100,"4:バタフライ",H3=50100,"5:個人メドレー")</f>
        <v>#N/A</v>
      </c>
      <c r="R3" s="42" t="e">
        <f>_xlfn.IFS(H3=10025,"1:  25m",H3=10050,"2:  50m",H3=10100,"3: 100m",H3=20025,"1:  25m",H3=20050,"2:  50m",H3=20100,"3: 100m",H3=30025,"1:  25m",H3=30050,"2:  50m",H3=30100,"3: 100m",H3=40025,"1:  25m",H3=40050,"2:  50m",H3=40100,"3: 100m",H3=50100,"3: 100m")</f>
        <v>#N/A</v>
      </c>
      <c r="S3" s="42" t="e">
        <f>_xlfn.IFS(F3=1,"1:18～24歳",F3=2,"2:25～29歳",F3=3,"3:30～34歳",F3=4,"4:35～39歳",F3=5,"5:40～44歳",F3=6,"6:45～49歳",F3=7,"7:50～54歳",F3=8,"8:55～59歳",F3=9,"9:60～64歳",F3=10,"10:65～69歳",F3=11,"11:70～74歳",F3=12,"12:75～79歳",F3=13,"13:80～84歳",F3=14,"14:85～89歳",F3=15,"15:90歳以上")</f>
        <v>#N/A</v>
      </c>
      <c r="T3" s="43">
        <f>I3</f>
        <v>0</v>
      </c>
      <c r="U3" s="42" t="e">
        <f t="shared" si="0"/>
        <v>#N/A</v>
      </c>
      <c r="V3" s="42" t="e">
        <f t="shared" si="1"/>
        <v>#N/A</v>
      </c>
      <c r="W3" s="42" t="e">
        <f t="shared" ref="W3:W41" si="3">S3</f>
        <v>#N/A</v>
      </c>
      <c r="X3" s="44">
        <f t="shared" si="2"/>
        <v>0</v>
      </c>
    </row>
    <row r="4" spans="1:24" x14ac:dyDescent="0.15">
      <c r="A4" s="51" t="str">
        <f>IF(C4="","",MAX($A$2:A3)+1)</f>
        <v/>
      </c>
      <c r="B4" s="6"/>
      <c r="C4" s="6"/>
      <c r="D4" s="6"/>
      <c r="E4" s="19"/>
      <c r="F4" s="6"/>
      <c r="G4" s="6"/>
      <c r="H4" s="9"/>
      <c r="I4" s="19"/>
      <c r="J4" s="14"/>
      <c r="K4" s="9"/>
      <c r="L4" s="19"/>
      <c r="M4" s="14"/>
      <c r="N4" s="39" t="e">
        <f>_xlfn.IFS(B4=1,"1:男子",B4=2,"2:女子")</f>
        <v>#N/A</v>
      </c>
      <c r="O4" s="40" t="e">
        <f>DATE(LEFT(E4,4),MID(E4,5,2),RIGHT(E4,2))</f>
        <v>#VALUE!</v>
      </c>
      <c r="P4" s="41" t="e">
        <f>IF(O4="","",DATEDIF(O4,'項目リスト(触らない)'!$D$3,"y"))</f>
        <v>#VALUE!</v>
      </c>
      <c r="Q4" s="42" t="e">
        <f>_xlfn.IFS(H4=10025,"1:自由形",H4=10050,"1:自由形",H4=10100,"1:自由形",H4=20025,"2:背泳ぎ",H4=20050,"2:背泳ぎ",H4=20100,"2:背泳ぎ",H4=30025,"3:平泳ぎ",H4=30050,"3:平泳ぎ",H4=30100,"3:平泳ぎ",H4=40025,"4:バタフライ",H4=40050,"4:バタフライ",H4=40100,"4:バタフライ",H4=50100,"5:個人メドレー")</f>
        <v>#N/A</v>
      </c>
      <c r="R4" s="42" t="e">
        <f>_xlfn.IFS(H4=10025,"1:  25m",H4=10050,"2:  50m",H4=10100,"3: 100m",H4=20025,"1:  25m",H4=20050,"2:  50m",H4=20100,"3: 100m",H4=30025,"1:  25m",H4=30050,"2:  50m",H4=30100,"3: 100m",H4=40025,"1:  25m",H4=40050,"2:  50m",H4=40100,"3: 100m",H4=50100,"3: 100m")</f>
        <v>#N/A</v>
      </c>
      <c r="S4" s="42" t="e">
        <f>_xlfn.IFS(F4=1,"1:18～24歳",F4=2,"2:25～29歳",F4=3,"3:30～34歳",F4=4,"4:35～39歳",F4=5,"5:40～44歳",F4=6,"6:45～49歳",F4=7,"7:50～54歳",F4=8,"8:55～59歳",F4=9,"9:60～64歳",F4=10,"10:65～69歳",F4=11,"11:70～74歳",F4=12,"12:75～79歳",F4=13,"13:80～84歳",F4=14,"14:85～89歳",F4=15,"15:90歳以上")</f>
        <v>#N/A</v>
      </c>
      <c r="T4" s="43">
        <f>I4</f>
        <v>0</v>
      </c>
      <c r="U4" s="42" t="e">
        <f t="shared" si="0"/>
        <v>#N/A</v>
      </c>
      <c r="V4" s="42" t="e">
        <f t="shared" si="1"/>
        <v>#N/A</v>
      </c>
      <c r="W4" s="42" t="e">
        <f t="shared" si="3"/>
        <v>#N/A</v>
      </c>
      <c r="X4" s="44">
        <f t="shared" si="2"/>
        <v>0</v>
      </c>
    </row>
    <row r="5" spans="1:24" x14ac:dyDescent="0.15">
      <c r="A5" s="51" t="str">
        <f>IF(C5="","",MAX($A$2:A4)+1)</f>
        <v/>
      </c>
      <c r="B5" s="6"/>
      <c r="C5" s="6"/>
      <c r="D5" s="6"/>
      <c r="E5" s="19"/>
      <c r="F5" s="6"/>
      <c r="G5" s="6"/>
      <c r="H5" s="9"/>
      <c r="I5" s="19"/>
      <c r="J5" s="14"/>
      <c r="K5" s="9"/>
      <c r="L5" s="19"/>
      <c r="M5" s="14"/>
      <c r="N5" s="39" t="e">
        <f>_xlfn.IFS(B5=1,"1:男子",B5=2,"2:女子")</f>
        <v>#N/A</v>
      </c>
      <c r="O5" s="40" t="e">
        <f>DATE(LEFT(E5,4),MID(E5,5,2),RIGHT(E5,2))</f>
        <v>#VALUE!</v>
      </c>
      <c r="P5" s="41" t="e">
        <f>IF(O5="","",DATEDIF(O5,'項目リスト(触らない)'!$D$3,"y"))</f>
        <v>#VALUE!</v>
      </c>
      <c r="Q5" s="42" t="e">
        <f>_xlfn.IFS(H5=10025,"1:自由形",H5=10050,"1:自由形",H5=10100,"1:自由形",H5=20025,"2:背泳ぎ",H5=20050,"2:背泳ぎ",H5=20100,"2:背泳ぎ",H5=30025,"3:平泳ぎ",H5=30050,"3:平泳ぎ",H5=30100,"3:平泳ぎ",H5=40025,"4:バタフライ",H5=40050,"4:バタフライ",H5=40100,"4:バタフライ",H5=50100,"5:個人メドレー")</f>
        <v>#N/A</v>
      </c>
      <c r="R5" s="42" t="e">
        <f>_xlfn.IFS(H5=10025,"1:  25m",H5=10050,"2:  50m",H5=10100,"3: 100m",H5=20025,"1:  25m",H5=20050,"2:  50m",H5=20100,"3: 100m",H5=30025,"1:  25m",H5=30050,"2:  50m",H5=30100,"3: 100m",H5=40025,"1:  25m",H5=40050,"2:  50m",H5=40100,"3: 100m",H5=50100,"3: 100m")</f>
        <v>#N/A</v>
      </c>
      <c r="S5" s="42" t="e">
        <f>_xlfn.IFS(F5=1,"1:18～24歳",F5=2,"2:25～29歳",F5=3,"3:30～34歳",F5=4,"4:35～39歳",F5=5,"5:40～44歳",F5=6,"6:45～49歳",F5=7,"7:50～54歳",F5=8,"8:55～59歳",F5=9,"9:60～64歳",F5=10,"10:65～69歳",F5=11,"11:70～74歳",F5=12,"12:75～79歳",F5=13,"13:80～84歳",F5=14,"14:85～89歳",F5=15,"15:90歳以上")</f>
        <v>#N/A</v>
      </c>
      <c r="T5" s="43">
        <f>I5</f>
        <v>0</v>
      </c>
      <c r="U5" s="42" t="e">
        <f t="shared" si="0"/>
        <v>#N/A</v>
      </c>
      <c r="V5" s="42" t="e">
        <f t="shared" si="1"/>
        <v>#N/A</v>
      </c>
      <c r="W5" s="42" t="e">
        <f t="shared" si="3"/>
        <v>#N/A</v>
      </c>
      <c r="X5" s="44">
        <f t="shared" si="2"/>
        <v>0</v>
      </c>
    </row>
    <row r="6" spans="1:24" x14ac:dyDescent="0.15">
      <c r="A6" s="51" t="str">
        <f>IF(C6="","",MAX($A$2:A5)+1)</f>
        <v/>
      </c>
      <c r="B6" s="6"/>
      <c r="C6" s="6"/>
      <c r="D6" s="6"/>
      <c r="E6" s="19"/>
      <c r="F6" s="6"/>
      <c r="G6" s="6"/>
      <c r="H6" s="9"/>
      <c r="I6" s="19"/>
      <c r="J6" s="14"/>
      <c r="K6" s="9"/>
      <c r="L6" s="19"/>
      <c r="M6" s="14"/>
      <c r="N6" s="39" t="e">
        <f>_xlfn.IFS(B6=1,"1:男子",B6=2,"2:女子")</f>
        <v>#N/A</v>
      </c>
      <c r="O6" s="40" t="e">
        <f>DATE(LEFT(E6,4),MID(E6,5,2),RIGHT(E6,2))</f>
        <v>#VALUE!</v>
      </c>
      <c r="P6" s="41" t="e">
        <f>IF(O6="","",DATEDIF(O6,'項目リスト(触らない)'!$D$3,"y"))</f>
        <v>#VALUE!</v>
      </c>
      <c r="Q6" s="42" t="e">
        <f>_xlfn.IFS(H6=10025,"1:自由形",H6=10050,"1:自由形",H6=10100,"1:自由形",H6=20025,"2:背泳ぎ",H6=20050,"2:背泳ぎ",H6=20100,"2:背泳ぎ",H6=30025,"3:平泳ぎ",H6=30050,"3:平泳ぎ",H6=30100,"3:平泳ぎ",H6=40025,"4:バタフライ",H6=40050,"4:バタフライ",H6=40100,"4:バタフライ",H6=50100,"5:個人メドレー")</f>
        <v>#N/A</v>
      </c>
      <c r="R6" s="42" t="e">
        <f>_xlfn.IFS(H6=10025,"1:  25m",H6=10050,"2:  50m",H6=10100,"3: 100m",H6=20025,"1:  25m",H6=20050,"2:  50m",H6=20100,"3: 100m",H6=30025,"1:  25m",H6=30050,"2:  50m",H6=30100,"3: 100m",H6=40025,"1:  25m",H6=40050,"2:  50m",H6=40100,"3: 100m",H6=50100,"3: 100m")</f>
        <v>#N/A</v>
      </c>
      <c r="S6" s="42" t="e">
        <f>_xlfn.IFS(F6=1,"1:18～24歳",F6=2,"2:25～29歳",F6=3,"3:30～34歳",F6=4,"4:35～39歳",F6=5,"5:40～44歳",F6=6,"6:45～49歳",F6=7,"7:50～54歳",F6=8,"8:55～59歳",F6=9,"9:60～64歳",F6=10,"10:65～69歳",F6=11,"11:70～74歳",F6=12,"12:75～79歳",F6=13,"13:80～84歳",F6=14,"14:85～89歳",F6=15,"15:90歳以上")</f>
        <v>#N/A</v>
      </c>
      <c r="T6" s="43">
        <f>I6</f>
        <v>0</v>
      </c>
      <c r="U6" s="42" t="e">
        <f t="shared" si="0"/>
        <v>#N/A</v>
      </c>
      <c r="V6" s="42" t="e">
        <f t="shared" si="1"/>
        <v>#N/A</v>
      </c>
      <c r="W6" s="42" t="e">
        <f t="shared" si="3"/>
        <v>#N/A</v>
      </c>
      <c r="X6" s="44">
        <f t="shared" si="2"/>
        <v>0</v>
      </c>
    </row>
    <row r="7" spans="1:24" x14ac:dyDescent="0.15">
      <c r="A7" s="51" t="str">
        <f>IF(C7="","",MAX($A$2:A6)+1)</f>
        <v/>
      </c>
      <c r="B7" s="6"/>
      <c r="C7" s="6"/>
      <c r="D7" s="6"/>
      <c r="E7" s="19"/>
      <c r="F7" s="6"/>
      <c r="G7" s="6"/>
      <c r="H7" s="9"/>
      <c r="I7" s="19"/>
      <c r="J7" s="14"/>
      <c r="K7" s="9"/>
      <c r="L7" s="19"/>
      <c r="M7" s="14"/>
      <c r="N7" s="39" t="e">
        <f>_xlfn.IFS(B7=1,"1:男子",B7=2,"2:女子")</f>
        <v>#N/A</v>
      </c>
      <c r="O7" s="40" t="e">
        <f>DATE(LEFT(E7,4),MID(E7,5,2),RIGHT(E7,2))</f>
        <v>#VALUE!</v>
      </c>
      <c r="P7" s="41" t="e">
        <f>IF(O7="","",DATEDIF(O7,'項目リスト(触らない)'!$D$3,"y"))</f>
        <v>#VALUE!</v>
      </c>
      <c r="Q7" s="42" t="e">
        <f>_xlfn.IFS(H7=10025,"1:自由形",H7=10050,"1:自由形",H7=10100,"1:自由形",H7=20025,"2:背泳ぎ",H7=20050,"2:背泳ぎ",H7=20100,"2:背泳ぎ",H7=30025,"3:平泳ぎ",H7=30050,"3:平泳ぎ",H7=30100,"3:平泳ぎ",H7=40025,"4:バタフライ",H7=40050,"4:バタフライ",H7=40100,"4:バタフライ",H7=50100,"5:個人メドレー")</f>
        <v>#N/A</v>
      </c>
      <c r="R7" s="42" t="e">
        <f>_xlfn.IFS(H7=10025,"1:  25m",H7=10050,"2:  50m",H7=10100,"3: 100m",H7=20025,"1:  25m",H7=20050,"2:  50m",H7=20100,"3: 100m",H7=30025,"1:  25m",H7=30050,"2:  50m",H7=30100,"3: 100m",H7=40025,"1:  25m",H7=40050,"2:  50m",H7=40100,"3: 100m",H7=50100,"3: 100m")</f>
        <v>#N/A</v>
      </c>
      <c r="S7" s="42" t="e">
        <f>_xlfn.IFS(F7=1,"1:18～24歳",F7=2,"2:25～29歳",F7=3,"3:30～34歳",F7=4,"4:35～39歳",F7=5,"5:40～44歳",F7=6,"6:45～49歳",F7=7,"7:50～54歳",F7=8,"8:55～59歳",F7=9,"9:60～64歳",F7=10,"10:65～69歳",F7=11,"11:70～74歳",F7=12,"12:75～79歳",F7=13,"13:80～84歳",F7=14,"14:85～89歳",F7=15,"15:90歳以上")</f>
        <v>#N/A</v>
      </c>
      <c r="T7" s="43">
        <f>I7</f>
        <v>0</v>
      </c>
      <c r="U7" s="42" t="e">
        <f t="shared" si="0"/>
        <v>#N/A</v>
      </c>
      <c r="V7" s="42" t="e">
        <f t="shared" si="1"/>
        <v>#N/A</v>
      </c>
      <c r="W7" s="42" t="e">
        <f t="shared" si="3"/>
        <v>#N/A</v>
      </c>
      <c r="X7" s="44">
        <f t="shared" si="2"/>
        <v>0</v>
      </c>
    </row>
    <row r="8" spans="1:24" x14ac:dyDescent="0.15">
      <c r="A8" s="51" t="str">
        <f>IF(C8="","",MAX($A$2:A7)+1)</f>
        <v/>
      </c>
      <c r="B8" s="6"/>
      <c r="C8" s="6"/>
      <c r="D8" s="6"/>
      <c r="E8" s="19"/>
      <c r="F8" s="6"/>
      <c r="G8" s="6"/>
      <c r="H8" s="9"/>
      <c r="I8" s="19"/>
      <c r="J8" s="14"/>
      <c r="K8" s="9"/>
      <c r="L8" s="19"/>
      <c r="M8" s="14"/>
      <c r="N8" s="39" t="e">
        <f>_xlfn.IFS(B8=1,"1:男子",B8=2,"2:女子")</f>
        <v>#N/A</v>
      </c>
      <c r="O8" s="40" t="e">
        <f>DATE(LEFT(E8,4),MID(E8,5,2),RIGHT(E8,2))</f>
        <v>#VALUE!</v>
      </c>
      <c r="P8" s="41" t="e">
        <f>IF(O8="","",DATEDIF(O8,'項目リスト(触らない)'!$D$3,"y"))</f>
        <v>#VALUE!</v>
      </c>
      <c r="Q8" s="42" t="e">
        <f>_xlfn.IFS(H8=10025,"1:自由形",H8=10050,"1:自由形",H8=10100,"1:自由形",H8=20025,"2:背泳ぎ",H8=20050,"2:背泳ぎ",H8=20100,"2:背泳ぎ",H8=30025,"3:平泳ぎ",H8=30050,"3:平泳ぎ",H8=30100,"3:平泳ぎ",H8=40025,"4:バタフライ",H8=40050,"4:バタフライ",H8=40100,"4:バタフライ",H8=50100,"5:個人メドレー")</f>
        <v>#N/A</v>
      </c>
      <c r="R8" s="42" t="e">
        <f>_xlfn.IFS(H8=10025,"1:  25m",H8=10050,"2:  50m",H8=10100,"3: 100m",H8=20025,"1:  25m",H8=20050,"2:  50m",H8=20100,"3: 100m",H8=30025,"1:  25m",H8=30050,"2:  50m",H8=30100,"3: 100m",H8=40025,"1:  25m",H8=40050,"2:  50m",H8=40100,"3: 100m",H8=50100,"3: 100m")</f>
        <v>#N/A</v>
      </c>
      <c r="S8" s="42" t="e">
        <f>_xlfn.IFS(F8=1,"1:18～24歳",F8=2,"2:25～29歳",F8=3,"3:30～34歳",F8=4,"4:35～39歳",F8=5,"5:40～44歳",F8=6,"6:45～49歳",F8=7,"7:50～54歳",F8=8,"8:55～59歳",F8=9,"9:60～64歳",F8=10,"10:65～69歳",F8=11,"11:70～74歳",F8=12,"12:75～79歳",F8=13,"13:80～84歳",F8=14,"14:85～89歳",F8=15,"15:90歳以上")</f>
        <v>#N/A</v>
      </c>
      <c r="T8" s="43">
        <f>I8</f>
        <v>0</v>
      </c>
      <c r="U8" s="42" t="e">
        <f t="shared" si="0"/>
        <v>#N/A</v>
      </c>
      <c r="V8" s="42" t="e">
        <f t="shared" si="1"/>
        <v>#N/A</v>
      </c>
      <c r="W8" s="42" t="e">
        <f t="shared" si="3"/>
        <v>#N/A</v>
      </c>
      <c r="X8" s="44">
        <f t="shared" si="2"/>
        <v>0</v>
      </c>
    </row>
    <row r="9" spans="1:24" x14ac:dyDescent="0.15">
      <c r="A9" s="51" t="str">
        <f>IF(C9="","",MAX($A$2:A8)+1)</f>
        <v/>
      </c>
      <c r="B9" s="6"/>
      <c r="C9" s="6"/>
      <c r="D9" s="6"/>
      <c r="E9" s="19"/>
      <c r="F9" s="6"/>
      <c r="G9" s="6"/>
      <c r="H9" s="9"/>
      <c r="I9" s="19"/>
      <c r="J9" s="14"/>
      <c r="K9" s="9"/>
      <c r="L9" s="19"/>
      <c r="M9" s="14"/>
      <c r="N9" s="39" t="e">
        <f>_xlfn.IFS(B9=1,"1:男子",B9=2,"2:女子")</f>
        <v>#N/A</v>
      </c>
      <c r="O9" s="40" t="e">
        <f>DATE(LEFT(E9,4),MID(E9,5,2),RIGHT(E9,2))</f>
        <v>#VALUE!</v>
      </c>
      <c r="P9" s="41" t="e">
        <f>IF(O9="","",DATEDIF(O9,'項目リスト(触らない)'!$D$3,"y"))</f>
        <v>#VALUE!</v>
      </c>
      <c r="Q9" s="42" t="e">
        <f>_xlfn.IFS(H9=10025,"1:自由形",H9=10050,"1:自由形",H9=10100,"1:自由形",H9=20025,"2:背泳ぎ",H9=20050,"2:背泳ぎ",H9=20100,"2:背泳ぎ",H9=30025,"3:平泳ぎ",H9=30050,"3:平泳ぎ",H9=30100,"3:平泳ぎ",H9=40025,"4:バタフライ",H9=40050,"4:バタフライ",H9=40100,"4:バタフライ",H9=50100,"5:個人メドレー")</f>
        <v>#N/A</v>
      </c>
      <c r="R9" s="42" t="e">
        <f>_xlfn.IFS(H9=10025,"1:  25m",H9=10050,"2:  50m",H9=10100,"3: 100m",H9=20025,"1:  25m",H9=20050,"2:  50m",H9=20100,"3: 100m",H9=30025,"1:  25m",H9=30050,"2:  50m",H9=30100,"3: 100m",H9=40025,"1:  25m",H9=40050,"2:  50m",H9=40100,"3: 100m",H9=50100,"3: 100m")</f>
        <v>#N/A</v>
      </c>
      <c r="S9" s="42" t="e">
        <f>_xlfn.IFS(F9=1,"1:18～24歳",F9=2,"2:25～29歳",F9=3,"3:30～34歳",F9=4,"4:35～39歳",F9=5,"5:40～44歳",F9=6,"6:45～49歳",F9=7,"7:50～54歳",F9=8,"8:55～59歳",F9=9,"9:60～64歳",F9=10,"10:65～69歳",F9=11,"11:70～74歳",F9=12,"12:75～79歳",F9=13,"13:80～84歳",F9=14,"14:85～89歳",F9=15,"15:90歳以上")</f>
        <v>#N/A</v>
      </c>
      <c r="T9" s="43">
        <f>I9</f>
        <v>0</v>
      </c>
      <c r="U9" s="42" t="e">
        <f t="shared" si="0"/>
        <v>#N/A</v>
      </c>
      <c r="V9" s="42" t="e">
        <f t="shared" si="1"/>
        <v>#N/A</v>
      </c>
      <c r="W9" s="42" t="e">
        <f t="shared" si="3"/>
        <v>#N/A</v>
      </c>
      <c r="X9" s="44">
        <f t="shared" si="2"/>
        <v>0</v>
      </c>
    </row>
    <row r="10" spans="1:24" x14ac:dyDescent="0.15">
      <c r="A10" s="51" t="str">
        <f>IF(C10="","",MAX($A$2:A9)+1)</f>
        <v/>
      </c>
      <c r="B10" s="6"/>
      <c r="C10" s="6"/>
      <c r="D10" s="6"/>
      <c r="E10" s="19"/>
      <c r="F10" s="6"/>
      <c r="G10" s="6"/>
      <c r="H10" s="9"/>
      <c r="I10" s="19"/>
      <c r="J10" s="14"/>
      <c r="K10" s="9"/>
      <c r="L10" s="19"/>
      <c r="M10" s="14"/>
      <c r="N10" s="39" t="e">
        <f>_xlfn.IFS(B10=1,"1:男子",B10=2,"2:女子")</f>
        <v>#N/A</v>
      </c>
      <c r="O10" s="40" t="e">
        <f>DATE(LEFT(E10,4),MID(E10,5,2),RIGHT(E10,2))</f>
        <v>#VALUE!</v>
      </c>
      <c r="P10" s="41" t="e">
        <f>IF(O10="","",DATEDIF(O10,'項目リスト(触らない)'!$D$3,"y"))</f>
        <v>#VALUE!</v>
      </c>
      <c r="Q10" s="42" t="e">
        <f>_xlfn.IFS(H10=10025,"1:自由形",H10=10050,"1:自由形",H10=10100,"1:自由形",H10=20025,"2:背泳ぎ",H10=20050,"2:背泳ぎ",H10=20100,"2:背泳ぎ",H10=30025,"3:平泳ぎ",H10=30050,"3:平泳ぎ",H10=30100,"3:平泳ぎ",H10=40025,"4:バタフライ",H10=40050,"4:バタフライ",H10=40100,"4:バタフライ",H10=50100,"5:個人メドレー")</f>
        <v>#N/A</v>
      </c>
      <c r="R10" s="42" t="e">
        <f>_xlfn.IFS(H10=10025,"1:  25m",H10=10050,"2:  50m",H10=10100,"3: 100m",H10=20025,"1:  25m",H10=20050,"2:  50m",H10=20100,"3: 100m",H10=30025,"1:  25m",H10=30050,"2:  50m",H10=30100,"3: 100m",H10=40025,"1:  25m",H10=40050,"2:  50m",H10=40100,"3: 100m",H10=50100,"3: 100m")</f>
        <v>#N/A</v>
      </c>
      <c r="S10" s="42" t="e">
        <f>_xlfn.IFS(F10=1,"1:18～24歳",F10=2,"2:25～29歳",F10=3,"3:30～34歳",F10=4,"4:35～39歳",F10=5,"5:40～44歳",F10=6,"6:45～49歳",F10=7,"7:50～54歳",F10=8,"8:55～59歳",F10=9,"9:60～64歳",F10=10,"10:65～69歳",F10=11,"11:70～74歳",F10=12,"12:75～79歳",F10=13,"13:80～84歳",F10=14,"14:85～89歳",F10=15,"15:90歳以上")</f>
        <v>#N/A</v>
      </c>
      <c r="T10" s="43">
        <f>I10</f>
        <v>0</v>
      </c>
      <c r="U10" s="42" t="e">
        <f t="shared" si="0"/>
        <v>#N/A</v>
      </c>
      <c r="V10" s="42" t="e">
        <f t="shared" si="1"/>
        <v>#N/A</v>
      </c>
      <c r="W10" s="42" t="e">
        <f t="shared" si="3"/>
        <v>#N/A</v>
      </c>
      <c r="X10" s="44">
        <f t="shared" si="2"/>
        <v>0</v>
      </c>
    </row>
    <row r="11" spans="1:24" x14ac:dyDescent="0.15">
      <c r="A11" s="51" t="str">
        <f>IF(C11="","",MAX($A$2:A10)+1)</f>
        <v/>
      </c>
      <c r="B11" s="6"/>
      <c r="C11" s="6"/>
      <c r="D11" s="6"/>
      <c r="E11" s="28"/>
      <c r="F11" s="6"/>
      <c r="G11" s="6"/>
      <c r="H11" s="9"/>
      <c r="I11" s="19"/>
      <c r="J11" s="14"/>
      <c r="K11" s="9"/>
      <c r="L11" s="28"/>
      <c r="M11" s="14"/>
      <c r="N11" s="39" t="e">
        <f>_xlfn.IFS(B11=1,"1:男子",B11=2,"2:女子")</f>
        <v>#N/A</v>
      </c>
      <c r="O11" s="40" t="e">
        <f>DATE(LEFT(E11,4),MID(E11,5,2),RIGHT(E11,2))</f>
        <v>#VALUE!</v>
      </c>
      <c r="P11" s="41" t="e">
        <f>IF(O11="","",DATEDIF(O11,'項目リスト(触らない)'!$D$3,"y"))</f>
        <v>#VALUE!</v>
      </c>
      <c r="Q11" s="42" t="e">
        <f>_xlfn.IFS(H11=10025,"1:自由形",H11=10050,"1:自由形",H11=10100,"1:自由形",H11=20025,"2:背泳ぎ",H11=20050,"2:背泳ぎ",H11=20100,"2:背泳ぎ",H11=30025,"3:平泳ぎ",H11=30050,"3:平泳ぎ",H11=30100,"3:平泳ぎ",H11=40025,"4:バタフライ",H11=40050,"4:バタフライ",H11=40100,"4:バタフライ",H11=50100,"5:個人メドレー")</f>
        <v>#N/A</v>
      </c>
      <c r="R11" s="42" t="e">
        <f>_xlfn.IFS(H11=10025,"1:  25m",H11=10050,"2:  50m",H11=10100,"3: 100m",H11=20025,"1:  25m",H11=20050,"2:  50m",H11=20100,"3: 100m",H11=30025,"1:  25m",H11=30050,"2:  50m",H11=30100,"3: 100m",H11=40025,"1:  25m",H11=40050,"2:  50m",H11=40100,"3: 100m",H11=50100,"3: 100m")</f>
        <v>#N/A</v>
      </c>
      <c r="S11" s="42" t="e">
        <f>_xlfn.IFS(F11=1,"1:18～24歳",F11=2,"2:25～29歳",F11=3,"3:30～34歳",F11=4,"4:35～39歳",F11=5,"5:40～44歳",F11=6,"6:45～49歳",F11=7,"7:50～54歳",F11=8,"8:55～59歳",F11=9,"9:60～64歳",F11=10,"10:65～69歳",F11=11,"11:70～74歳",F11=12,"12:75～79歳",F11=13,"13:80～84歳",F11=14,"14:85～89歳",F11=15,"15:90歳以上")</f>
        <v>#N/A</v>
      </c>
      <c r="T11" s="43">
        <f>I11</f>
        <v>0</v>
      </c>
      <c r="U11" s="42" t="e">
        <f t="shared" si="0"/>
        <v>#N/A</v>
      </c>
      <c r="V11" s="42" t="e">
        <f t="shared" si="1"/>
        <v>#N/A</v>
      </c>
      <c r="W11" s="42" t="e">
        <f t="shared" si="3"/>
        <v>#N/A</v>
      </c>
      <c r="X11" s="44">
        <f t="shared" si="2"/>
        <v>0</v>
      </c>
    </row>
    <row r="12" spans="1:24" x14ac:dyDescent="0.15">
      <c r="A12" s="51" t="str">
        <f>IF(C12="","",MAX($A$2:A11)+1)</f>
        <v/>
      </c>
      <c r="B12" s="6"/>
      <c r="C12" s="6"/>
      <c r="D12" s="6"/>
      <c r="E12" s="19"/>
      <c r="F12" s="6"/>
      <c r="G12" s="6"/>
      <c r="H12" s="9"/>
      <c r="I12" s="19"/>
      <c r="J12" s="14"/>
      <c r="K12" s="9"/>
      <c r="L12" s="19"/>
      <c r="M12" s="14"/>
      <c r="N12" s="39" t="e">
        <f>_xlfn.IFS(B12=1,"1:男子",B12=2,"2:女子")</f>
        <v>#N/A</v>
      </c>
      <c r="O12" s="40" t="e">
        <f>DATE(LEFT(E12,4),MID(E12,5,2),RIGHT(E12,2))</f>
        <v>#VALUE!</v>
      </c>
      <c r="P12" s="41" t="e">
        <f>IF(O12="","",DATEDIF(O12,'項目リスト(触らない)'!$D$3,"y"))</f>
        <v>#VALUE!</v>
      </c>
      <c r="Q12" s="42" t="e">
        <f>_xlfn.IFS(H12=10025,"1:自由形",H12=10050,"1:自由形",H12=10100,"1:自由形",H12=20025,"2:背泳ぎ",H12=20050,"2:背泳ぎ",H12=20100,"2:背泳ぎ",H12=30025,"3:平泳ぎ",H12=30050,"3:平泳ぎ",H12=30100,"3:平泳ぎ",H12=40025,"4:バタフライ",H12=40050,"4:バタフライ",H12=40100,"4:バタフライ",H12=50100,"5:個人メドレー")</f>
        <v>#N/A</v>
      </c>
      <c r="R12" s="42" t="e">
        <f>_xlfn.IFS(H12=10025,"1:  25m",H12=10050,"2:  50m",H12=10100,"3: 100m",H12=20025,"1:  25m",H12=20050,"2:  50m",H12=20100,"3: 100m",H12=30025,"1:  25m",H12=30050,"2:  50m",H12=30100,"3: 100m",H12=40025,"1:  25m",H12=40050,"2:  50m",H12=40100,"3: 100m",H12=50100,"3: 100m")</f>
        <v>#N/A</v>
      </c>
      <c r="S12" s="42" t="e">
        <f>_xlfn.IFS(F12=1,"1:18～24歳",F12=2,"2:25～29歳",F12=3,"3:30～34歳",F12=4,"4:35～39歳",F12=5,"5:40～44歳",F12=6,"6:45～49歳",F12=7,"7:50～54歳",F12=8,"8:55～59歳",F12=9,"9:60～64歳",F12=10,"10:65～69歳",F12=11,"11:70～74歳",F12=12,"12:75～79歳",F12=13,"13:80～84歳",F12=14,"14:85～89歳",F12=15,"15:90歳以上")</f>
        <v>#N/A</v>
      </c>
      <c r="T12" s="43">
        <f>I12</f>
        <v>0</v>
      </c>
      <c r="U12" s="42" t="e">
        <f t="shared" si="0"/>
        <v>#N/A</v>
      </c>
      <c r="V12" s="42" t="e">
        <f t="shared" si="1"/>
        <v>#N/A</v>
      </c>
      <c r="W12" s="42" t="e">
        <f t="shared" si="3"/>
        <v>#N/A</v>
      </c>
      <c r="X12" s="44">
        <f t="shared" si="2"/>
        <v>0</v>
      </c>
    </row>
    <row r="13" spans="1:24" x14ac:dyDescent="0.15">
      <c r="A13" s="51" t="str">
        <f>IF(C13="","",MAX($A$2:A12)+1)</f>
        <v/>
      </c>
      <c r="B13" s="6"/>
      <c r="C13" s="6"/>
      <c r="D13" s="6"/>
      <c r="E13" s="19"/>
      <c r="F13" s="6"/>
      <c r="G13" s="6"/>
      <c r="H13" s="9"/>
      <c r="I13" s="19"/>
      <c r="J13" s="14"/>
      <c r="K13" s="9"/>
      <c r="L13" s="19"/>
      <c r="M13" s="14"/>
      <c r="N13" s="39" t="e">
        <f>_xlfn.IFS(B13=1,"1:男子",B13=2,"2:女子")</f>
        <v>#N/A</v>
      </c>
      <c r="O13" s="40" t="e">
        <f>DATE(LEFT(E13,4),MID(E13,5,2),RIGHT(E13,2))</f>
        <v>#VALUE!</v>
      </c>
      <c r="P13" s="41" t="e">
        <f>IF(O13="","",DATEDIF(O13,'項目リスト(触らない)'!$D$3,"y"))</f>
        <v>#VALUE!</v>
      </c>
      <c r="Q13" s="42" t="e">
        <f>_xlfn.IFS(H13=10025,"1:自由形",H13=10050,"1:自由形",H13=10100,"1:自由形",H13=20025,"2:背泳ぎ",H13=20050,"2:背泳ぎ",H13=20100,"2:背泳ぎ",H13=30025,"3:平泳ぎ",H13=30050,"3:平泳ぎ",H13=30100,"3:平泳ぎ",H13=40025,"4:バタフライ",H13=40050,"4:バタフライ",H13=40100,"4:バタフライ",H13=50100,"5:個人メドレー")</f>
        <v>#N/A</v>
      </c>
      <c r="R13" s="42" t="e">
        <f>_xlfn.IFS(H13=10025,"1:  25m",H13=10050,"2:  50m",H13=10100,"3: 100m",H13=20025,"1:  25m",H13=20050,"2:  50m",H13=20100,"3: 100m",H13=30025,"1:  25m",H13=30050,"2:  50m",H13=30100,"3: 100m",H13=40025,"1:  25m",H13=40050,"2:  50m",H13=40100,"3: 100m",H13=50100,"3: 100m")</f>
        <v>#N/A</v>
      </c>
      <c r="S13" s="42" t="e">
        <f>_xlfn.IFS(F13=1,"1:18～24歳",F13=2,"2:25～29歳",F13=3,"3:30～34歳",F13=4,"4:35～39歳",F13=5,"5:40～44歳",F13=6,"6:45～49歳",F13=7,"7:50～54歳",F13=8,"8:55～59歳",F13=9,"9:60～64歳",F13=10,"10:65～69歳",F13=11,"11:70～74歳",F13=12,"12:75～79歳",F13=13,"13:80～84歳",F13=14,"14:85～89歳",F13=15,"15:90歳以上")</f>
        <v>#N/A</v>
      </c>
      <c r="T13" s="43">
        <f>I13</f>
        <v>0</v>
      </c>
      <c r="U13" s="42" t="e">
        <f t="shared" si="0"/>
        <v>#N/A</v>
      </c>
      <c r="V13" s="42" t="e">
        <f t="shared" si="1"/>
        <v>#N/A</v>
      </c>
      <c r="W13" s="42" t="e">
        <f t="shared" si="3"/>
        <v>#N/A</v>
      </c>
      <c r="X13" s="44">
        <f t="shared" si="2"/>
        <v>0</v>
      </c>
    </row>
    <row r="14" spans="1:24" x14ac:dyDescent="0.15">
      <c r="A14" s="51" t="str">
        <f>IF(C14="","",MAX($A$2:A13)+1)</f>
        <v/>
      </c>
      <c r="B14" s="6"/>
      <c r="C14" s="6"/>
      <c r="D14" s="6"/>
      <c r="E14" s="19"/>
      <c r="F14" s="6"/>
      <c r="G14" s="6"/>
      <c r="H14" s="9"/>
      <c r="I14" s="19"/>
      <c r="J14" s="14"/>
      <c r="K14" s="9"/>
      <c r="L14" s="19"/>
      <c r="M14" s="14"/>
      <c r="N14" s="39" t="e">
        <f>_xlfn.IFS(B14=1,"1:男子",B14=2,"2:女子")</f>
        <v>#N/A</v>
      </c>
      <c r="O14" s="40" t="e">
        <f>DATE(LEFT(E14,4),MID(E14,5,2),RIGHT(E14,2))</f>
        <v>#VALUE!</v>
      </c>
      <c r="P14" s="41" t="e">
        <f>IF(O14="","",DATEDIF(O14,'項目リスト(触らない)'!$D$3,"y"))</f>
        <v>#VALUE!</v>
      </c>
      <c r="Q14" s="42" t="e">
        <f>_xlfn.IFS(H14=10025,"1:自由形",H14=10050,"1:自由形",H14=10100,"1:自由形",H14=20025,"2:背泳ぎ",H14=20050,"2:背泳ぎ",H14=20100,"2:背泳ぎ",H14=30025,"3:平泳ぎ",H14=30050,"3:平泳ぎ",H14=30100,"3:平泳ぎ",H14=40025,"4:バタフライ",H14=40050,"4:バタフライ",H14=40100,"4:バタフライ",H14=50100,"5:個人メドレー")</f>
        <v>#N/A</v>
      </c>
      <c r="R14" s="42" t="e">
        <f>_xlfn.IFS(H14=10025,"1:  25m",H14=10050,"2:  50m",H14=10100,"3: 100m",H14=20025,"1:  25m",H14=20050,"2:  50m",H14=20100,"3: 100m",H14=30025,"1:  25m",H14=30050,"2:  50m",H14=30100,"3: 100m",H14=40025,"1:  25m",H14=40050,"2:  50m",H14=40100,"3: 100m",H14=50100,"3: 100m")</f>
        <v>#N/A</v>
      </c>
      <c r="S14" s="42" t="e">
        <f>_xlfn.IFS(F14=1,"1:18～24歳",F14=2,"2:25～29歳",F14=3,"3:30～34歳",F14=4,"4:35～39歳",F14=5,"5:40～44歳",F14=6,"6:45～49歳",F14=7,"7:50～54歳",F14=8,"8:55～59歳",F14=9,"9:60～64歳",F14=10,"10:65～69歳",F14=11,"11:70～74歳",F14=12,"12:75～79歳",F14=13,"13:80～84歳",F14=14,"14:85～89歳",F14=15,"15:90歳以上")</f>
        <v>#N/A</v>
      </c>
      <c r="T14" s="43">
        <f>I14</f>
        <v>0</v>
      </c>
      <c r="U14" s="42" t="e">
        <f t="shared" si="0"/>
        <v>#N/A</v>
      </c>
      <c r="V14" s="42" t="e">
        <f t="shared" si="1"/>
        <v>#N/A</v>
      </c>
      <c r="W14" s="42" t="e">
        <f t="shared" si="3"/>
        <v>#N/A</v>
      </c>
      <c r="X14" s="44">
        <f t="shared" si="2"/>
        <v>0</v>
      </c>
    </row>
    <row r="15" spans="1:24" x14ac:dyDescent="0.15">
      <c r="A15" s="51" t="str">
        <f>IF(C15="","",MAX($A$2:A14)+1)</f>
        <v/>
      </c>
      <c r="B15" s="6"/>
      <c r="C15" s="6"/>
      <c r="D15" s="6"/>
      <c r="E15" s="19"/>
      <c r="F15" s="6"/>
      <c r="G15" s="6"/>
      <c r="H15" s="9"/>
      <c r="I15" s="19"/>
      <c r="J15" s="14"/>
      <c r="K15" s="9"/>
      <c r="L15" s="19"/>
      <c r="M15" s="14"/>
      <c r="N15" s="39" t="e">
        <f>_xlfn.IFS(B15=1,"1:男子",B15=2,"2:女子")</f>
        <v>#N/A</v>
      </c>
      <c r="O15" s="40" t="e">
        <f>DATE(LEFT(E15,4),MID(E15,5,2),RIGHT(E15,2))</f>
        <v>#VALUE!</v>
      </c>
      <c r="P15" s="41" t="e">
        <f>IF(O15="","",DATEDIF(O15,'項目リスト(触らない)'!$D$3,"y"))</f>
        <v>#VALUE!</v>
      </c>
      <c r="Q15" s="42" t="e">
        <f>_xlfn.IFS(H15=10025,"1:自由形",H15=10050,"1:自由形",H15=10100,"1:自由形",H15=20025,"2:背泳ぎ",H15=20050,"2:背泳ぎ",H15=20100,"2:背泳ぎ",H15=30025,"3:平泳ぎ",H15=30050,"3:平泳ぎ",H15=30100,"3:平泳ぎ",H15=40025,"4:バタフライ",H15=40050,"4:バタフライ",H15=40100,"4:バタフライ",H15=50100,"5:個人メドレー")</f>
        <v>#N/A</v>
      </c>
      <c r="R15" s="42" t="e">
        <f>_xlfn.IFS(H15=10025,"1:  25m",H15=10050,"2:  50m",H15=10100,"3: 100m",H15=20025,"1:  25m",H15=20050,"2:  50m",H15=20100,"3: 100m",H15=30025,"1:  25m",H15=30050,"2:  50m",H15=30100,"3: 100m",H15=40025,"1:  25m",H15=40050,"2:  50m",H15=40100,"3: 100m",H15=50100,"3: 100m")</f>
        <v>#N/A</v>
      </c>
      <c r="S15" s="42" t="e">
        <f>_xlfn.IFS(F15=1,"1:18～24歳",F15=2,"2:25～29歳",F15=3,"3:30～34歳",F15=4,"4:35～39歳",F15=5,"5:40～44歳",F15=6,"6:45～49歳",F15=7,"7:50～54歳",F15=8,"8:55～59歳",F15=9,"9:60～64歳",F15=10,"10:65～69歳",F15=11,"11:70～74歳",F15=12,"12:75～79歳",F15=13,"13:80～84歳",F15=14,"14:85～89歳",F15=15,"15:90歳以上")</f>
        <v>#N/A</v>
      </c>
      <c r="T15" s="43">
        <f>I15</f>
        <v>0</v>
      </c>
      <c r="U15" s="42" t="e">
        <f t="shared" si="0"/>
        <v>#N/A</v>
      </c>
      <c r="V15" s="42" t="e">
        <f t="shared" si="1"/>
        <v>#N/A</v>
      </c>
      <c r="W15" s="42" t="e">
        <f t="shared" si="3"/>
        <v>#N/A</v>
      </c>
      <c r="X15" s="44">
        <f t="shared" si="2"/>
        <v>0</v>
      </c>
    </row>
    <row r="16" spans="1:24" x14ac:dyDescent="0.15">
      <c r="A16" s="51" t="str">
        <f>IF(C16="","",MAX($A$2:A15)+1)</f>
        <v/>
      </c>
      <c r="B16" s="6"/>
      <c r="C16" s="6"/>
      <c r="D16" s="6"/>
      <c r="E16" s="19"/>
      <c r="F16" s="6"/>
      <c r="G16" s="6"/>
      <c r="H16" s="9"/>
      <c r="I16" s="19"/>
      <c r="J16" s="14"/>
      <c r="K16" s="9"/>
      <c r="L16" s="19"/>
      <c r="M16" s="14"/>
      <c r="N16" s="39" t="e">
        <f>_xlfn.IFS(B16=1,"1:男子",B16=2,"2:女子")</f>
        <v>#N/A</v>
      </c>
      <c r="O16" s="40" t="e">
        <f>DATE(LEFT(E16,4),MID(E16,5,2),RIGHT(E16,2))</f>
        <v>#VALUE!</v>
      </c>
      <c r="P16" s="41" t="e">
        <f>IF(O16="","",DATEDIF(O16,'項目リスト(触らない)'!$D$3,"y"))</f>
        <v>#VALUE!</v>
      </c>
      <c r="Q16" s="42" t="e">
        <f>_xlfn.IFS(H16=10025,"1:自由形",H16=10050,"1:自由形",H16=10100,"1:自由形",H16=20025,"2:背泳ぎ",H16=20050,"2:背泳ぎ",H16=20100,"2:背泳ぎ",H16=30025,"3:平泳ぎ",H16=30050,"3:平泳ぎ",H16=30100,"3:平泳ぎ",H16=40025,"4:バタフライ",H16=40050,"4:バタフライ",H16=40100,"4:バタフライ",H16=50100,"5:個人メドレー")</f>
        <v>#N/A</v>
      </c>
      <c r="R16" s="42" t="e">
        <f>_xlfn.IFS(H16=10025,"1:  25m",H16=10050,"2:  50m",H16=10100,"3: 100m",H16=20025,"1:  25m",H16=20050,"2:  50m",H16=20100,"3: 100m",H16=30025,"1:  25m",H16=30050,"2:  50m",H16=30100,"3: 100m",H16=40025,"1:  25m",H16=40050,"2:  50m",H16=40100,"3: 100m",H16=50100,"3: 100m")</f>
        <v>#N/A</v>
      </c>
      <c r="S16" s="42" t="e">
        <f>_xlfn.IFS(F16=1,"1:18～24歳",F16=2,"2:25～29歳",F16=3,"3:30～34歳",F16=4,"4:35～39歳",F16=5,"5:40～44歳",F16=6,"6:45～49歳",F16=7,"7:50～54歳",F16=8,"8:55～59歳",F16=9,"9:60～64歳",F16=10,"10:65～69歳",F16=11,"11:70～74歳",F16=12,"12:75～79歳",F16=13,"13:80～84歳",F16=14,"14:85～89歳",F16=15,"15:90歳以上")</f>
        <v>#N/A</v>
      </c>
      <c r="T16" s="43">
        <f>I16</f>
        <v>0</v>
      </c>
      <c r="U16" s="42" t="e">
        <f t="shared" si="0"/>
        <v>#N/A</v>
      </c>
      <c r="V16" s="42" t="e">
        <f t="shared" si="1"/>
        <v>#N/A</v>
      </c>
      <c r="W16" s="42" t="e">
        <f t="shared" si="3"/>
        <v>#N/A</v>
      </c>
      <c r="X16" s="44">
        <f t="shared" ref="X16:X35" si="4">L16</f>
        <v>0</v>
      </c>
    </row>
    <row r="17" spans="1:24" x14ac:dyDescent="0.15">
      <c r="A17" s="51" t="str">
        <f>IF(C17="","",MAX($A$2:A16)+1)</f>
        <v/>
      </c>
      <c r="B17" s="6"/>
      <c r="C17" s="6"/>
      <c r="D17" s="6"/>
      <c r="E17" s="19"/>
      <c r="F17" s="6"/>
      <c r="G17" s="6"/>
      <c r="H17" s="9"/>
      <c r="I17" s="19"/>
      <c r="J17" s="14"/>
      <c r="K17" s="9"/>
      <c r="L17" s="19"/>
      <c r="M17" s="14"/>
      <c r="N17" s="39" t="e">
        <f>_xlfn.IFS(B17=1,"1:男子",B17=2,"2:女子")</f>
        <v>#N/A</v>
      </c>
      <c r="O17" s="40" t="e">
        <f>DATE(LEFT(E17,4),MID(E17,5,2),RIGHT(E17,2))</f>
        <v>#VALUE!</v>
      </c>
      <c r="P17" s="41" t="e">
        <f>IF(O17="","",DATEDIF(O17,'項目リスト(触らない)'!$D$3,"y"))</f>
        <v>#VALUE!</v>
      </c>
      <c r="Q17" s="42" t="e">
        <f>_xlfn.IFS(H17=10025,"1:自由形",H17=10050,"1:自由形",H17=10100,"1:自由形",H17=20025,"2:背泳ぎ",H17=20050,"2:背泳ぎ",H17=20100,"2:背泳ぎ",H17=30025,"3:平泳ぎ",H17=30050,"3:平泳ぎ",H17=30100,"3:平泳ぎ",H17=40025,"4:バタフライ",H17=40050,"4:バタフライ",H17=40100,"4:バタフライ",H17=50100,"5:個人メドレー")</f>
        <v>#N/A</v>
      </c>
      <c r="R17" s="42" t="e">
        <f>_xlfn.IFS(H17=10025,"1:  25m",H17=10050,"2:  50m",H17=10100,"3: 100m",H17=20025,"1:  25m",H17=20050,"2:  50m",H17=20100,"3: 100m",H17=30025,"1:  25m",H17=30050,"2:  50m",H17=30100,"3: 100m",H17=40025,"1:  25m",H17=40050,"2:  50m",H17=40100,"3: 100m",H17=50100,"3: 100m")</f>
        <v>#N/A</v>
      </c>
      <c r="S17" s="42" t="e">
        <f>_xlfn.IFS(F17=1,"1:18～24歳",F17=2,"2:25～29歳",F17=3,"3:30～34歳",F17=4,"4:35～39歳",F17=5,"5:40～44歳",F17=6,"6:45～49歳",F17=7,"7:50～54歳",F17=8,"8:55～59歳",F17=9,"9:60～64歳",F17=10,"10:65～69歳",F17=11,"11:70～74歳",F17=12,"12:75～79歳",F17=13,"13:80～84歳",F17=14,"14:85～89歳",F17=15,"15:90歳以上")</f>
        <v>#N/A</v>
      </c>
      <c r="T17" s="43">
        <f>I17</f>
        <v>0</v>
      </c>
      <c r="U17" s="42" t="e">
        <f t="shared" si="0"/>
        <v>#N/A</v>
      </c>
      <c r="V17" s="42" t="e">
        <f t="shared" si="1"/>
        <v>#N/A</v>
      </c>
      <c r="W17" s="42" t="e">
        <f t="shared" si="3"/>
        <v>#N/A</v>
      </c>
      <c r="X17" s="44">
        <f t="shared" si="4"/>
        <v>0</v>
      </c>
    </row>
    <row r="18" spans="1:24" x14ac:dyDescent="0.15">
      <c r="A18" s="51" t="str">
        <f>IF(C18="","",MAX($A$2:A17)+1)</f>
        <v/>
      </c>
      <c r="B18" s="6"/>
      <c r="C18" s="6"/>
      <c r="D18" s="6"/>
      <c r="E18" s="19"/>
      <c r="F18" s="6"/>
      <c r="G18" s="6"/>
      <c r="H18" s="9"/>
      <c r="I18" s="19"/>
      <c r="J18" s="14"/>
      <c r="K18" s="9"/>
      <c r="L18" s="19"/>
      <c r="M18" s="14"/>
      <c r="N18" s="39" t="e">
        <f>_xlfn.IFS(B18=1,"1:男子",B18=2,"2:女子")</f>
        <v>#N/A</v>
      </c>
      <c r="O18" s="40" t="e">
        <f>DATE(LEFT(E18,4),MID(E18,5,2),RIGHT(E18,2))</f>
        <v>#VALUE!</v>
      </c>
      <c r="P18" s="41" t="e">
        <f>IF(O18="","",DATEDIF(O18,'項目リスト(触らない)'!$D$3,"y"))</f>
        <v>#VALUE!</v>
      </c>
      <c r="Q18" s="42" t="e">
        <f>_xlfn.IFS(H18=10025,"1:自由形",H18=10050,"1:自由形",H18=10100,"1:自由形",H18=20025,"2:背泳ぎ",H18=20050,"2:背泳ぎ",H18=20100,"2:背泳ぎ",H18=30025,"3:平泳ぎ",H18=30050,"3:平泳ぎ",H18=30100,"3:平泳ぎ",H18=40025,"4:バタフライ",H18=40050,"4:バタフライ",H18=40100,"4:バタフライ",H18=50100,"5:個人メドレー")</f>
        <v>#N/A</v>
      </c>
      <c r="R18" s="42" t="e">
        <f>_xlfn.IFS(H18=10025,"1:  25m",H18=10050,"2:  50m",H18=10100,"3: 100m",H18=20025,"1:  25m",H18=20050,"2:  50m",H18=20100,"3: 100m",H18=30025,"1:  25m",H18=30050,"2:  50m",H18=30100,"3: 100m",H18=40025,"1:  25m",H18=40050,"2:  50m",H18=40100,"3: 100m",H18=50100,"3: 100m")</f>
        <v>#N/A</v>
      </c>
      <c r="S18" s="42" t="e">
        <f>_xlfn.IFS(F18=1,"1:18～24歳",F18=2,"2:25～29歳",F18=3,"3:30～34歳",F18=4,"4:35～39歳",F18=5,"5:40～44歳",F18=6,"6:45～49歳",F18=7,"7:50～54歳",F18=8,"8:55～59歳",F18=9,"9:60～64歳",F18=10,"10:65～69歳",F18=11,"11:70～74歳",F18=12,"12:75～79歳",F18=13,"13:80～84歳",F18=14,"14:85～89歳",F18=15,"15:90歳以上")</f>
        <v>#N/A</v>
      </c>
      <c r="T18" s="43">
        <f>I18</f>
        <v>0</v>
      </c>
      <c r="U18" s="42" t="e">
        <f t="shared" si="0"/>
        <v>#N/A</v>
      </c>
      <c r="V18" s="42" t="e">
        <f t="shared" si="1"/>
        <v>#N/A</v>
      </c>
      <c r="W18" s="42" t="e">
        <f t="shared" si="3"/>
        <v>#N/A</v>
      </c>
      <c r="X18" s="44">
        <f t="shared" si="4"/>
        <v>0</v>
      </c>
    </row>
    <row r="19" spans="1:24" x14ac:dyDescent="0.15">
      <c r="A19" s="51" t="str">
        <f>IF(C19="","",MAX($A$2:A18)+1)</f>
        <v/>
      </c>
      <c r="B19" s="6"/>
      <c r="C19" s="6"/>
      <c r="D19" s="6"/>
      <c r="E19" s="19"/>
      <c r="F19" s="6"/>
      <c r="G19" s="6"/>
      <c r="H19" s="9"/>
      <c r="I19" s="19"/>
      <c r="J19" s="14"/>
      <c r="K19" s="9"/>
      <c r="L19" s="19"/>
      <c r="M19" s="14"/>
      <c r="N19" s="39" t="e">
        <f>_xlfn.IFS(B19=1,"1:男子",B19=2,"2:女子")</f>
        <v>#N/A</v>
      </c>
      <c r="O19" s="40" t="e">
        <f>DATE(LEFT(E19,4),MID(E19,5,2),RIGHT(E19,2))</f>
        <v>#VALUE!</v>
      </c>
      <c r="P19" s="41" t="e">
        <f>IF(O19="","",DATEDIF(O19,'項目リスト(触らない)'!$D$3,"y"))</f>
        <v>#VALUE!</v>
      </c>
      <c r="Q19" s="42" t="e">
        <f>_xlfn.IFS(H19=10025,"1:自由形",H19=10050,"1:自由形",H19=10100,"1:自由形",H19=20025,"2:背泳ぎ",H19=20050,"2:背泳ぎ",H19=20100,"2:背泳ぎ",H19=30025,"3:平泳ぎ",H19=30050,"3:平泳ぎ",H19=30100,"3:平泳ぎ",H19=40025,"4:バタフライ",H19=40050,"4:バタフライ",H19=40100,"4:バタフライ",H19=50100,"5:個人メドレー")</f>
        <v>#N/A</v>
      </c>
      <c r="R19" s="42" t="e">
        <f>_xlfn.IFS(H19=10025,"1:  25m",H19=10050,"2:  50m",H19=10100,"3: 100m",H19=20025,"1:  25m",H19=20050,"2:  50m",H19=20100,"3: 100m",H19=30025,"1:  25m",H19=30050,"2:  50m",H19=30100,"3: 100m",H19=40025,"1:  25m",H19=40050,"2:  50m",H19=40100,"3: 100m",H19=50100,"3: 100m")</f>
        <v>#N/A</v>
      </c>
      <c r="S19" s="42" t="e">
        <f>_xlfn.IFS(F19=1,"1:18～24歳",F19=2,"2:25～29歳",F19=3,"3:30～34歳",F19=4,"4:35～39歳",F19=5,"5:40～44歳",F19=6,"6:45～49歳",F19=7,"7:50～54歳",F19=8,"8:55～59歳",F19=9,"9:60～64歳",F19=10,"10:65～69歳",F19=11,"11:70～74歳",F19=12,"12:75～79歳",F19=13,"13:80～84歳",F19=14,"14:85～89歳",F19=15,"15:90歳以上")</f>
        <v>#N/A</v>
      </c>
      <c r="T19" s="43">
        <f>I19</f>
        <v>0</v>
      </c>
      <c r="U19" s="42" t="e">
        <f t="shared" si="0"/>
        <v>#N/A</v>
      </c>
      <c r="V19" s="42" t="e">
        <f t="shared" si="1"/>
        <v>#N/A</v>
      </c>
      <c r="W19" s="42" t="e">
        <f t="shared" si="3"/>
        <v>#N/A</v>
      </c>
      <c r="X19" s="44">
        <f t="shared" si="4"/>
        <v>0</v>
      </c>
    </row>
    <row r="20" spans="1:24" x14ac:dyDescent="0.15">
      <c r="A20" s="51" t="str">
        <f>IF(C20="","",MAX($A$2:A19)+1)</f>
        <v/>
      </c>
      <c r="B20" s="6"/>
      <c r="C20" s="6"/>
      <c r="D20" s="6"/>
      <c r="E20" s="19"/>
      <c r="F20" s="6"/>
      <c r="G20" s="6"/>
      <c r="H20" s="9"/>
      <c r="I20" s="19"/>
      <c r="J20" s="14"/>
      <c r="K20" s="9"/>
      <c r="L20" s="19"/>
      <c r="M20" s="14"/>
      <c r="N20" s="39" t="e">
        <f>_xlfn.IFS(B20=1,"1:男子",B20=2,"2:女子")</f>
        <v>#N/A</v>
      </c>
      <c r="O20" s="40" t="e">
        <f>DATE(LEFT(E20,4),MID(E20,5,2),RIGHT(E20,2))</f>
        <v>#VALUE!</v>
      </c>
      <c r="P20" s="41" t="e">
        <f>IF(O20="","",DATEDIF(O20,'項目リスト(触らない)'!$D$3,"y"))</f>
        <v>#VALUE!</v>
      </c>
      <c r="Q20" s="42" t="e">
        <f>_xlfn.IFS(H20=10025,"1:自由形",H20=10050,"1:自由形",H20=10100,"1:自由形",H20=20025,"2:背泳ぎ",H20=20050,"2:背泳ぎ",H20=20100,"2:背泳ぎ",H20=30025,"3:平泳ぎ",H20=30050,"3:平泳ぎ",H20=30100,"3:平泳ぎ",H20=40025,"4:バタフライ",H20=40050,"4:バタフライ",H20=40100,"4:バタフライ",H20=50100,"5:個人メドレー")</f>
        <v>#N/A</v>
      </c>
      <c r="R20" s="42" t="e">
        <f>_xlfn.IFS(H20=10025,"1:  25m",H20=10050,"2:  50m",H20=10100,"3: 100m",H20=20025,"1:  25m",H20=20050,"2:  50m",H20=20100,"3: 100m",H20=30025,"1:  25m",H20=30050,"2:  50m",H20=30100,"3: 100m",H20=40025,"1:  25m",H20=40050,"2:  50m",H20=40100,"3: 100m",H20=50100,"3: 100m")</f>
        <v>#N/A</v>
      </c>
      <c r="S20" s="42" t="e">
        <f>_xlfn.IFS(F20=1,"1:18～24歳",F20=2,"2:25～29歳",F20=3,"3:30～34歳",F20=4,"4:35～39歳",F20=5,"5:40～44歳",F20=6,"6:45～49歳",F20=7,"7:50～54歳",F20=8,"8:55～59歳",F20=9,"9:60～64歳",F20=10,"10:65～69歳",F20=11,"11:70～74歳",F20=12,"12:75～79歳",F20=13,"13:80～84歳",F20=14,"14:85～89歳",F20=15,"15:90歳以上")</f>
        <v>#N/A</v>
      </c>
      <c r="T20" s="43">
        <f>I20</f>
        <v>0</v>
      </c>
      <c r="U20" s="42" t="e">
        <f t="shared" si="0"/>
        <v>#N/A</v>
      </c>
      <c r="V20" s="42" t="e">
        <f t="shared" si="1"/>
        <v>#N/A</v>
      </c>
      <c r="W20" s="42" t="e">
        <f t="shared" si="3"/>
        <v>#N/A</v>
      </c>
      <c r="X20" s="44">
        <f t="shared" si="4"/>
        <v>0</v>
      </c>
    </row>
    <row r="21" spans="1:24" x14ac:dyDescent="0.15">
      <c r="A21" s="51" t="str">
        <f>IF(C21="","",MAX($A$2:A20)+1)</f>
        <v/>
      </c>
      <c r="B21" s="6"/>
      <c r="C21" s="6"/>
      <c r="D21" s="6"/>
      <c r="E21" s="19"/>
      <c r="F21" s="6"/>
      <c r="G21" s="6"/>
      <c r="H21" s="9"/>
      <c r="I21" s="19"/>
      <c r="J21" s="14"/>
      <c r="K21" s="9"/>
      <c r="L21" s="19"/>
      <c r="M21" s="14"/>
      <c r="N21" s="39" t="e">
        <f>_xlfn.IFS(B21=1,"1:男子",B21=2,"2:女子")</f>
        <v>#N/A</v>
      </c>
      <c r="O21" s="40" t="e">
        <f>DATE(LEFT(E21,4),MID(E21,5,2),RIGHT(E21,2))</f>
        <v>#VALUE!</v>
      </c>
      <c r="P21" s="41" t="e">
        <f>IF(O21="","",DATEDIF(O21,'項目リスト(触らない)'!$D$3,"y"))</f>
        <v>#VALUE!</v>
      </c>
      <c r="Q21" s="42" t="e">
        <f>_xlfn.IFS(H21=10025,"1:自由形",H21=10050,"1:自由形",H21=10100,"1:自由形",H21=20025,"2:背泳ぎ",H21=20050,"2:背泳ぎ",H21=20100,"2:背泳ぎ",H21=30025,"3:平泳ぎ",H21=30050,"3:平泳ぎ",H21=30100,"3:平泳ぎ",H21=40025,"4:バタフライ",H21=40050,"4:バタフライ",H21=40100,"4:バタフライ",H21=50100,"5:個人メドレー")</f>
        <v>#N/A</v>
      </c>
      <c r="R21" s="42" t="e">
        <f>_xlfn.IFS(H21=10025,"1:  25m",H21=10050,"2:  50m",H21=10100,"3: 100m",H21=20025,"1:  25m",H21=20050,"2:  50m",H21=20100,"3: 100m",H21=30025,"1:  25m",H21=30050,"2:  50m",H21=30100,"3: 100m",H21=40025,"1:  25m",H21=40050,"2:  50m",H21=40100,"3: 100m",H21=50100,"3: 100m")</f>
        <v>#N/A</v>
      </c>
      <c r="S21" s="42" t="e">
        <f>_xlfn.IFS(F21=1,"1:18～24歳",F21=2,"2:25～29歳",F21=3,"3:30～34歳",F21=4,"4:35～39歳",F21=5,"5:40～44歳",F21=6,"6:45～49歳",F21=7,"7:50～54歳",F21=8,"8:55～59歳",F21=9,"9:60～64歳",F21=10,"10:65～69歳",F21=11,"11:70～74歳",F21=12,"12:75～79歳",F21=13,"13:80～84歳",F21=14,"14:85～89歳",F21=15,"15:90歳以上")</f>
        <v>#N/A</v>
      </c>
      <c r="T21" s="43">
        <f>I21</f>
        <v>0</v>
      </c>
      <c r="U21" s="42" t="e">
        <f t="shared" si="0"/>
        <v>#N/A</v>
      </c>
      <c r="V21" s="42" t="e">
        <f t="shared" si="1"/>
        <v>#N/A</v>
      </c>
      <c r="W21" s="42" t="e">
        <f t="shared" si="3"/>
        <v>#N/A</v>
      </c>
      <c r="X21" s="44">
        <f t="shared" si="4"/>
        <v>0</v>
      </c>
    </row>
    <row r="22" spans="1:24" x14ac:dyDescent="0.15">
      <c r="A22" s="51" t="str">
        <f>IF(C22="","",MAX($A$2:A21)+1)</f>
        <v/>
      </c>
      <c r="B22" s="6"/>
      <c r="C22" s="6"/>
      <c r="D22" s="6"/>
      <c r="E22" s="19"/>
      <c r="F22" s="6"/>
      <c r="G22" s="6"/>
      <c r="H22" s="9"/>
      <c r="I22" s="19"/>
      <c r="J22" s="14"/>
      <c r="K22" s="9"/>
      <c r="L22" s="19"/>
      <c r="M22" s="14"/>
      <c r="N22" s="39" t="e">
        <f>_xlfn.IFS(B22=1,"1:男子",B22=2,"2:女子")</f>
        <v>#N/A</v>
      </c>
      <c r="O22" s="40" t="e">
        <f>DATE(LEFT(E22,4),MID(E22,5,2),RIGHT(E22,2))</f>
        <v>#VALUE!</v>
      </c>
      <c r="P22" s="41" t="e">
        <f>IF(O22="","",DATEDIF(O22,'項目リスト(触らない)'!$D$3,"y"))</f>
        <v>#VALUE!</v>
      </c>
      <c r="Q22" s="42" t="e">
        <f>_xlfn.IFS(H22=10025,"1:自由形",H22=10050,"1:自由形",H22=10100,"1:自由形",H22=20025,"2:背泳ぎ",H22=20050,"2:背泳ぎ",H22=20100,"2:背泳ぎ",H22=30025,"3:平泳ぎ",H22=30050,"3:平泳ぎ",H22=30100,"3:平泳ぎ",H22=40025,"4:バタフライ",H22=40050,"4:バタフライ",H22=40100,"4:バタフライ",H22=50100,"5:個人メドレー")</f>
        <v>#N/A</v>
      </c>
      <c r="R22" s="42" t="e">
        <f>_xlfn.IFS(H22=10025,"1:  25m",H22=10050,"2:  50m",H22=10100,"3: 100m",H22=20025,"1:  25m",H22=20050,"2:  50m",H22=20100,"3: 100m",H22=30025,"1:  25m",H22=30050,"2:  50m",H22=30100,"3: 100m",H22=40025,"1:  25m",H22=40050,"2:  50m",H22=40100,"3: 100m",H22=50100,"3: 100m")</f>
        <v>#N/A</v>
      </c>
      <c r="S22" s="42" t="e">
        <f>_xlfn.IFS(F22=1,"1:18～24歳",F22=2,"2:25～29歳",F22=3,"3:30～34歳",F22=4,"4:35～39歳",F22=5,"5:40～44歳",F22=6,"6:45～49歳",F22=7,"7:50～54歳",F22=8,"8:55～59歳",F22=9,"9:60～64歳",F22=10,"10:65～69歳",F22=11,"11:70～74歳",F22=12,"12:75～79歳",F22=13,"13:80～84歳",F22=14,"14:85～89歳",F22=15,"15:90歳以上")</f>
        <v>#N/A</v>
      </c>
      <c r="T22" s="43">
        <f>I22</f>
        <v>0</v>
      </c>
      <c r="U22" s="42" t="e">
        <f t="shared" si="0"/>
        <v>#N/A</v>
      </c>
      <c r="V22" s="42" t="e">
        <f t="shared" si="1"/>
        <v>#N/A</v>
      </c>
      <c r="W22" s="42" t="e">
        <f t="shared" si="3"/>
        <v>#N/A</v>
      </c>
      <c r="X22" s="44">
        <f t="shared" si="4"/>
        <v>0</v>
      </c>
    </row>
    <row r="23" spans="1:24" x14ac:dyDescent="0.15">
      <c r="A23" s="51" t="str">
        <f>IF(C23="","",MAX($A$2:A22)+1)</f>
        <v/>
      </c>
      <c r="B23" s="6"/>
      <c r="C23" s="6"/>
      <c r="D23" s="6"/>
      <c r="E23" s="19"/>
      <c r="F23" s="6"/>
      <c r="G23" s="6"/>
      <c r="H23" s="9"/>
      <c r="I23" s="19"/>
      <c r="J23" s="14"/>
      <c r="K23" s="9"/>
      <c r="L23" s="19"/>
      <c r="M23" s="14"/>
      <c r="N23" s="39" t="e">
        <f>_xlfn.IFS(B23=1,"1:男子",B23=2,"2:女子")</f>
        <v>#N/A</v>
      </c>
      <c r="O23" s="40" t="e">
        <f>DATE(LEFT(E23,4),MID(E23,5,2),RIGHT(E23,2))</f>
        <v>#VALUE!</v>
      </c>
      <c r="P23" s="41" t="e">
        <f>IF(O23="","",DATEDIF(O23,'項目リスト(触らない)'!$D$3,"y"))</f>
        <v>#VALUE!</v>
      </c>
      <c r="Q23" s="42" t="e">
        <f>_xlfn.IFS(H23=10025,"1:自由形",H23=10050,"1:自由形",H23=10100,"1:自由形",H23=20025,"2:背泳ぎ",H23=20050,"2:背泳ぎ",H23=20100,"2:背泳ぎ",H23=30025,"3:平泳ぎ",H23=30050,"3:平泳ぎ",H23=30100,"3:平泳ぎ",H23=40025,"4:バタフライ",H23=40050,"4:バタフライ",H23=40100,"4:バタフライ",H23=50100,"5:個人メドレー")</f>
        <v>#N/A</v>
      </c>
      <c r="R23" s="42" t="e">
        <f>_xlfn.IFS(H23=10025,"1:  25m",H23=10050,"2:  50m",H23=10100,"3: 100m",H23=20025,"1:  25m",H23=20050,"2:  50m",H23=20100,"3: 100m",H23=30025,"1:  25m",H23=30050,"2:  50m",H23=30100,"3: 100m",H23=40025,"1:  25m",H23=40050,"2:  50m",H23=40100,"3: 100m",H23=50100,"3: 100m")</f>
        <v>#N/A</v>
      </c>
      <c r="S23" s="42" t="e">
        <f>_xlfn.IFS(F23=1,"1:18～24歳",F23=2,"2:25～29歳",F23=3,"3:30～34歳",F23=4,"4:35～39歳",F23=5,"5:40～44歳",F23=6,"6:45～49歳",F23=7,"7:50～54歳",F23=8,"8:55～59歳",F23=9,"9:60～64歳",F23=10,"10:65～69歳",F23=11,"11:70～74歳",F23=12,"12:75～79歳",F23=13,"13:80～84歳",F23=14,"14:85～89歳",F23=15,"15:90歳以上")</f>
        <v>#N/A</v>
      </c>
      <c r="T23" s="43">
        <f>I23</f>
        <v>0</v>
      </c>
      <c r="U23" s="42" t="e">
        <f t="shared" si="0"/>
        <v>#N/A</v>
      </c>
      <c r="V23" s="42" t="e">
        <f t="shared" si="1"/>
        <v>#N/A</v>
      </c>
      <c r="W23" s="42" t="e">
        <f t="shared" si="3"/>
        <v>#N/A</v>
      </c>
      <c r="X23" s="44">
        <f t="shared" si="4"/>
        <v>0</v>
      </c>
    </row>
    <row r="24" spans="1:24" x14ac:dyDescent="0.15">
      <c r="A24" s="51" t="str">
        <f>IF(C24="","",MAX($A$2:A23)+1)</f>
        <v/>
      </c>
      <c r="B24" s="6"/>
      <c r="C24" s="6"/>
      <c r="D24" s="6"/>
      <c r="E24" s="19"/>
      <c r="F24" s="6"/>
      <c r="G24" s="6"/>
      <c r="H24" s="9"/>
      <c r="I24" s="19"/>
      <c r="J24" s="14"/>
      <c r="K24" s="9"/>
      <c r="L24" s="19"/>
      <c r="M24" s="14"/>
      <c r="N24" s="39" t="e">
        <f>_xlfn.IFS(B24=1,"1:男子",B24=2,"2:女子")</f>
        <v>#N/A</v>
      </c>
      <c r="O24" s="40" t="e">
        <f>DATE(LEFT(E24,4),MID(E24,5,2),RIGHT(E24,2))</f>
        <v>#VALUE!</v>
      </c>
      <c r="P24" s="41" t="e">
        <f>IF(O24="","",DATEDIF(O24,'項目リスト(触らない)'!$D$3,"y"))</f>
        <v>#VALUE!</v>
      </c>
      <c r="Q24" s="42" t="e">
        <f>_xlfn.IFS(H24=10025,"1:自由形",H24=10050,"1:自由形",H24=10100,"1:自由形",H24=20025,"2:背泳ぎ",H24=20050,"2:背泳ぎ",H24=20100,"2:背泳ぎ",H24=30025,"3:平泳ぎ",H24=30050,"3:平泳ぎ",H24=30100,"3:平泳ぎ",H24=40025,"4:バタフライ",H24=40050,"4:バタフライ",H24=40100,"4:バタフライ",H24=50100,"5:個人メドレー")</f>
        <v>#N/A</v>
      </c>
      <c r="R24" s="42" t="e">
        <f>_xlfn.IFS(H24=10025,"1:  25m",H24=10050,"2:  50m",H24=10100,"3: 100m",H24=20025,"1:  25m",H24=20050,"2:  50m",H24=20100,"3: 100m",H24=30025,"1:  25m",H24=30050,"2:  50m",H24=30100,"3: 100m",H24=40025,"1:  25m",H24=40050,"2:  50m",H24=40100,"3: 100m",H24=50100,"3: 100m")</f>
        <v>#N/A</v>
      </c>
      <c r="S24" s="42" t="e">
        <f>_xlfn.IFS(F24=1,"1:18～24歳",F24=2,"2:25～29歳",F24=3,"3:30～34歳",F24=4,"4:35～39歳",F24=5,"5:40～44歳",F24=6,"6:45～49歳",F24=7,"7:50～54歳",F24=8,"8:55～59歳",F24=9,"9:60～64歳",F24=10,"10:65～69歳",F24=11,"11:70～74歳",F24=12,"12:75～79歳",F24=13,"13:80～84歳",F24=14,"14:85～89歳",F24=15,"15:90歳以上")</f>
        <v>#N/A</v>
      </c>
      <c r="T24" s="43">
        <f>I24</f>
        <v>0</v>
      </c>
      <c r="U24" s="42" t="e">
        <f t="shared" si="0"/>
        <v>#N/A</v>
      </c>
      <c r="V24" s="42" t="e">
        <f t="shared" si="1"/>
        <v>#N/A</v>
      </c>
      <c r="W24" s="42" t="e">
        <f t="shared" si="3"/>
        <v>#N/A</v>
      </c>
      <c r="X24" s="44">
        <f t="shared" si="4"/>
        <v>0</v>
      </c>
    </row>
    <row r="25" spans="1:24" x14ac:dyDescent="0.15">
      <c r="A25" s="51" t="str">
        <f>IF(C25="","",MAX($A$2:A24)+1)</f>
        <v/>
      </c>
      <c r="B25" s="6"/>
      <c r="C25" s="6"/>
      <c r="D25" s="6"/>
      <c r="E25" s="19"/>
      <c r="F25" s="6"/>
      <c r="G25" s="6"/>
      <c r="H25" s="9"/>
      <c r="I25" s="19"/>
      <c r="J25" s="14"/>
      <c r="K25" s="9"/>
      <c r="L25" s="19"/>
      <c r="M25" s="14"/>
      <c r="N25" s="39" t="e">
        <f>_xlfn.IFS(B25=1,"1:男子",B25=2,"2:女子")</f>
        <v>#N/A</v>
      </c>
      <c r="O25" s="40" t="e">
        <f>DATE(LEFT(E25,4),MID(E25,5,2),RIGHT(E25,2))</f>
        <v>#VALUE!</v>
      </c>
      <c r="P25" s="41" t="e">
        <f>IF(O25="","",DATEDIF(O25,'項目リスト(触らない)'!$D$3,"y"))</f>
        <v>#VALUE!</v>
      </c>
      <c r="Q25" s="42" t="e">
        <f>_xlfn.IFS(H25=10025,"1:自由形",H25=10050,"1:自由形",H25=10100,"1:自由形",H25=20025,"2:背泳ぎ",H25=20050,"2:背泳ぎ",H25=20100,"2:背泳ぎ",H25=30025,"3:平泳ぎ",H25=30050,"3:平泳ぎ",H25=30100,"3:平泳ぎ",H25=40025,"4:バタフライ",H25=40050,"4:バタフライ",H25=40100,"4:バタフライ",H25=50100,"5:個人メドレー")</f>
        <v>#N/A</v>
      </c>
      <c r="R25" s="42" t="e">
        <f>_xlfn.IFS(H25=10025,"1:  25m",H25=10050,"2:  50m",H25=10100,"3: 100m",H25=20025,"1:  25m",H25=20050,"2:  50m",H25=20100,"3: 100m",H25=30025,"1:  25m",H25=30050,"2:  50m",H25=30100,"3: 100m",H25=40025,"1:  25m",H25=40050,"2:  50m",H25=40100,"3: 100m",H25=50100,"3: 100m")</f>
        <v>#N/A</v>
      </c>
      <c r="S25" s="42" t="e">
        <f>_xlfn.IFS(F25=1,"1:18～24歳",F25=2,"2:25～29歳",F25=3,"3:30～34歳",F25=4,"4:35～39歳",F25=5,"5:40～44歳",F25=6,"6:45～49歳",F25=7,"7:50～54歳",F25=8,"8:55～59歳",F25=9,"9:60～64歳",F25=10,"10:65～69歳",F25=11,"11:70～74歳",F25=12,"12:75～79歳",F25=13,"13:80～84歳",F25=14,"14:85～89歳",F25=15,"15:90歳以上")</f>
        <v>#N/A</v>
      </c>
      <c r="T25" s="43">
        <f>I25</f>
        <v>0</v>
      </c>
      <c r="U25" s="42" t="e">
        <f t="shared" si="0"/>
        <v>#N/A</v>
      </c>
      <c r="V25" s="42" t="e">
        <f t="shared" si="1"/>
        <v>#N/A</v>
      </c>
      <c r="W25" s="42" t="e">
        <f t="shared" si="3"/>
        <v>#N/A</v>
      </c>
      <c r="X25" s="44">
        <f t="shared" si="4"/>
        <v>0</v>
      </c>
    </row>
    <row r="26" spans="1:24" x14ac:dyDescent="0.15">
      <c r="A26" s="51" t="str">
        <f>IF(C26="","",MAX($A$2:A25)+1)</f>
        <v/>
      </c>
      <c r="B26" s="6"/>
      <c r="C26" s="6"/>
      <c r="D26" s="6"/>
      <c r="E26" s="19"/>
      <c r="F26" s="6"/>
      <c r="G26" s="6"/>
      <c r="H26" s="9"/>
      <c r="I26" s="19"/>
      <c r="J26" s="14"/>
      <c r="K26" s="9"/>
      <c r="L26" s="19"/>
      <c r="M26" s="14"/>
      <c r="N26" s="39" t="e">
        <f>_xlfn.IFS(B26=1,"1:男子",B26=2,"2:女子")</f>
        <v>#N/A</v>
      </c>
      <c r="O26" s="40" t="e">
        <f>DATE(LEFT(E26,4),MID(E26,5,2),RIGHT(E26,2))</f>
        <v>#VALUE!</v>
      </c>
      <c r="P26" s="41" t="e">
        <f>IF(O26="","",DATEDIF(O26,'項目リスト(触らない)'!$D$3,"y"))</f>
        <v>#VALUE!</v>
      </c>
      <c r="Q26" s="42" t="e">
        <f>_xlfn.IFS(H26=10025,"1:自由形",H26=10050,"1:自由形",H26=10100,"1:自由形",H26=20025,"2:背泳ぎ",H26=20050,"2:背泳ぎ",H26=20100,"2:背泳ぎ",H26=30025,"3:平泳ぎ",H26=30050,"3:平泳ぎ",H26=30100,"3:平泳ぎ",H26=40025,"4:バタフライ",H26=40050,"4:バタフライ",H26=40100,"4:バタフライ",H26=50100,"5:個人メドレー")</f>
        <v>#N/A</v>
      </c>
      <c r="R26" s="42" t="e">
        <f>_xlfn.IFS(H26=10025,"1:  25m",H26=10050,"2:  50m",H26=10100,"3: 100m",H26=20025,"1:  25m",H26=20050,"2:  50m",H26=20100,"3: 100m",H26=30025,"1:  25m",H26=30050,"2:  50m",H26=30100,"3: 100m",H26=40025,"1:  25m",H26=40050,"2:  50m",H26=40100,"3: 100m",H26=50100,"3: 100m")</f>
        <v>#N/A</v>
      </c>
      <c r="S26" s="42" t="e">
        <f>_xlfn.IFS(F26=1,"1:18～24歳",F26=2,"2:25～29歳",F26=3,"3:30～34歳",F26=4,"4:35～39歳",F26=5,"5:40～44歳",F26=6,"6:45～49歳",F26=7,"7:50～54歳",F26=8,"8:55～59歳",F26=9,"9:60～64歳",F26=10,"10:65～69歳",F26=11,"11:70～74歳",F26=12,"12:75～79歳",F26=13,"13:80～84歳",F26=14,"14:85～89歳",F26=15,"15:90歳以上")</f>
        <v>#N/A</v>
      </c>
      <c r="T26" s="43">
        <f>I26</f>
        <v>0</v>
      </c>
      <c r="U26" s="42" t="e">
        <f t="shared" si="0"/>
        <v>#N/A</v>
      </c>
      <c r="V26" s="42" t="e">
        <f t="shared" si="1"/>
        <v>#N/A</v>
      </c>
      <c r="W26" s="42" t="e">
        <f t="shared" si="3"/>
        <v>#N/A</v>
      </c>
      <c r="X26" s="44">
        <f t="shared" si="4"/>
        <v>0</v>
      </c>
    </row>
    <row r="27" spans="1:24" x14ac:dyDescent="0.15">
      <c r="A27" s="51" t="str">
        <f>IF(C27="","",MAX($A$2:A26)+1)</f>
        <v/>
      </c>
      <c r="B27" s="6"/>
      <c r="C27" s="6"/>
      <c r="D27" s="6"/>
      <c r="E27" s="19"/>
      <c r="F27" s="6"/>
      <c r="G27" s="6"/>
      <c r="H27" s="9"/>
      <c r="I27" s="19"/>
      <c r="J27" s="14"/>
      <c r="K27" s="9"/>
      <c r="L27" s="19"/>
      <c r="M27" s="14"/>
      <c r="N27" s="39" t="e">
        <f>_xlfn.IFS(B27=1,"1:男子",B27=2,"2:女子")</f>
        <v>#N/A</v>
      </c>
      <c r="O27" s="40" t="e">
        <f>DATE(LEFT(E27,4),MID(E27,5,2),RIGHT(E27,2))</f>
        <v>#VALUE!</v>
      </c>
      <c r="P27" s="41" t="e">
        <f>IF(O27="","",DATEDIF(O27,'項目リスト(触らない)'!$D$3,"y"))</f>
        <v>#VALUE!</v>
      </c>
      <c r="Q27" s="42" t="e">
        <f>_xlfn.IFS(H27=10025,"1:自由形",H27=10050,"1:自由形",H27=10100,"1:自由形",H27=20025,"2:背泳ぎ",H27=20050,"2:背泳ぎ",H27=20100,"2:背泳ぎ",H27=30025,"3:平泳ぎ",H27=30050,"3:平泳ぎ",H27=30100,"3:平泳ぎ",H27=40025,"4:バタフライ",H27=40050,"4:バタフライ",H27=40100,"4:バタフライ",H27=50100,"5:個人メドレー")</f>
        <v>#N/A</v>
      </c>
      <c r="R27" s="42" t="e">
        <f>_xlfn.IFS(H27=10025,"1:  25m",H27=10050,"2:  50m",H27=10100,"3: 100m",H27=20025,"1:  25m",H27=20050,"2:  50m",H27=20100,"3: 100m",H27=30025,"1:  25m",H27=30050,"2:  50m",H27=30100,"3: 100m",H27=40025,"1:  25m",H27=40050,"2:  50m",H27=40100,"3: 100m",H27=50100,"3: 100m")</f>
        <v>#N/A</v>
      </c>
      <c r="S27" s="42" t="e">
        <f>_xlfn.IFS(F27=1,"1:18～24歳",F27=2,"2:25～29歳",F27=3,"3:30～34歳",F27=4,"4:35～39歳",F27=5,"5:40～44歳",F27=6,"6:45～49歳",F27=7,"7:50～54歳",F27=8,"8:55～59歳",F27=9,"9:60～64歳",F27=10,"10:65～69歳",F27=11,"11:70～74歳",F27=12,"12:75～79歳",F27=13,"13:80～84歳",F27=14,"14:85～89歳",F27=15,"15:90歳以上")</f>
        <v>#N/A</v>
      </c>
      <c r="T27" s="43">
        <f>I27</f>
        <v>0</v>
      </c>
      <c r="U27" s="42" t="e">
        <f t="shared" si="0"/>
        <v>#N/A</v>
      </c>
      <c r="V27" s="42" t="e">
        <f t="shared" si="1"/>
        <v>#N/A</v>
      </c>
      <c r="W27" s="42" t="e">
        <f t="shared" si="3"/>
        <v>#N/A</v>
      </c>
      <c r="X27" s="44">
        <f t="shared" si="4"/>
        <v>0</v>
      </c>
    </row>
    <row r="28" spans="1:24" x14ac:dyDescent="0.15">
      <c r="A28" s="51" t="str">
        <f>IF(C28="","",MAX($A$2:A27)+1)</f>
        <v/>
      </c>
      <c r="B28" s="6"/>
      <c r="C28" s="6"/>
      <c r="D28" s="6"/>
      <c r="E28" s="19"/>
      <c r="F28" s="6"/>
      <c r="G28" s="6"/>
      <c r="H28" s="9"/>
      <c r="I28" s="19"/>
      <c r="J28" s="14"/>
      <c r="K28" s="9"/>
      <c r="L28" s="19"/>
      <c r="M28" s="14"/>
      <c r="N28" s="39" t="e">
        <f>_xlfn.IFS(B28=1,"1:男子",B28=2,"2:女子")</f>
        <v>#N/A</v>
      </c>
      <c r="O28" s="40" t="e">
        <f>DATE(LEFT(E28,4),MID(E28,5,2),RIGHT(E28,2))</f>
        <v>#VALUE!</v>
      </c>
      <c r="P28" s="41" t="e">
        <f>IF(O28="","",DATEDIF(O28,'項目リスト(触らない)'!$D$3,"y"))</f>
        <v>#VALUE!</v>
      </c>
      <c r="Q28" s="42" t="e">
        <f>_xlfn.IFS(H28=10025,"1:自由形",H28=10050,"1:自由形",H28=10100,"1:自由形",H28=20025,"2:背泳ぎ",H28=20050,"2:背泳ぎ",H28=20100,"2:背泳ぎ",H28=30025,"3:平泳ぎ",H28=30050,"3:平泳ぎ",H28=30100,"3:平泳ぎ",H28=40025,"4:バタフライ",H28=40050,"4:バタフライ",H28=40100,"4:バタフライ",H28=50100,"5:個人メドレー")</f>
        <v>#N/A</v>
      </c>
      <c r="R28" s="42" t="e">
        <f>_xlfn.IFS(H28=10025,"1:  25m",H28=10050,"2:  50m",H28=10100,"3: 100m",H28=20025,"1:  25m",H28=20050,"2:  50m",H28=20100,"3: 100m",H28=30025,"1:  25m",H28=30050,"2:  50m",H28=30100,"3: 100m",H28=40025,"1:  25m",H28=40050,"2:  50m",H28=40100,"3: 100m",H28=50100,"3: 100m")</f>
        <v>#N/A</v>
      </c>
      <c r="S28" s="42" t="e">
        <f>_xlfn.IFS(F28=1,"1:18～24歳",F28=2,"2:25～29歳",F28=3,"3:30～34歳",F28=4,"4:35～39歳",F28=5,"5:40～44歳",F28=6,"6:45～49歳",F28=7,"7:50～54歳",F28=8,"8:55～59歳",F28=9,"9:60～64歳",F28=10,"10:65～69歳",F28=11,"11:70～74歳",F28=12,"12:75～79歳",F28=13,"13:80～84歳",F28=14,"14:85～89歳",F28=15,"15:90歳以上")</f>
        <v>#N/A</v>
      </c>
      <c r="T28" s="43">
        <f>I28</f>
        <v>0</v>
      </c>
      <c r="U28" s="42" t="e">
        <f t="shared" si="0"/>
        <v>#N/A</v>
      </c>
      <c r="V28" s="42" t="e">
        <f t="shared" si="1"/>
        <v>#N/A</v>
      </c>
      <c r="W28" s="42" t="e">
        <f t="shared" si="3"/>
        <v>#N/A</v>
      </c>
      <c r="X28" s="44">
        <f t="shared" si="4"/>
        <v>0</v>
      </c>
    </row>
    <row r="29" spans="1:24" x14ac:dyDescent="0.15">
      <c r="A29" s="51" t="str">
        <f>IF(C29="","",MAX($A$2:A28)+1)</f>
        <v/>
      </c>
      <c r="B29" s="6"/>
      <c r="C29" s="6"/>
      <c r="D29" s="6"/>
      <c r="E29" s="19"/>
      <c r="F29" s="6"/>
      <c r="G29" s="6"/>
      <c r="H29" s="9"/>
      <c r="I29" s="19"/>
      <c r="J29" s="14"/>
      <c r="K29" s="9"/>
      <c r="L29" s="19"/>
      <c r="M29" s="14"/>
      <c r="N29" s="39" t="e">
        <f>_xlfn.IFS(B29=1,"1:男子",B29=2,"2:女子")</f>
        <v>#N/A</v>
      </c>
      <c r="O29" s="40" t="e">
        <f>DATE(LEFT(E29,4),MID(E29,5,2),RIGHT(E29,2))</f>
        <v>#VALUE!</v>
      </c>
      <c r="P29" s="41" t="e">
        <f>IF(O29="","",DATEDIF(O29,'項目リスト(触らない)'!$D$3,"y"))</f>
        <v>#VALUE!</v>
      </c>
      <c r="Q29" s="42" t="e">
        <f>_xlfn.IFS(H29=10025,"1:自由形",H29=10050,"1:自由形",H29=10100,"1:自由形",H29=20025,"2:背泳ぎ",H29=20050,"2:背泳ぎ",H29=20100,"2:背泳ぎ",H29=30025,"3:平泳ぎ",H29=30050,"3:平泳ぎ",H29=30100,"3:平泳ぎ",H29=40025,"4:バタフライ",H29=40050,"4:バタフライ",H29=40100,"4:バタフライ",H29=50100,"5:個人メドレー")</f>
        <v>#N/A</v>
      </c>
      <c r="R29" s="42" t="e">
        <f>_xlfn.IFS(H29=10025,"1:  25m",H29=10050,"2:  50m",H29=10100,"3: 100m",H29=20025,"1:  25m",H29=20050,"2:  50m",H29=20100,"3: 100m",H29=30025,"1:  25m",H29=30050,"2:  50m",H29=30100,"3: 100m",H29=40025,"1:  25m",H29=40050,"2:  50m",H29=40100,"3: 100m",H29=50100,"3: 100m")</f>
        <v>#N/A</v>
      </c>
      <c r="S29" s="42" t="e">
        <f>_xlfn.IFS(F29=1,"1:18～24歳",F29=2,"2:25～29歳",F29=3,"3:30～34歳",F29=4,"4:35～39歳",F29=5,"5:40～44歳",F29=6,"6:45～49歳",F29=7,"7:50～54歳",F29=8,"8:55～59歳",F29=9,"9:60～64歳",F29=10,"10:65～69歳",F29=11,"11:70～74歳",F29=12,"12:75～79歳",F29=13,"13:80～84歳",F29=14,"14:85～89歳",F29=15,"15:90歳以上")</f>
        <v>#N/A</v>
      </c>
      <c r="T29" s="43">
        <f>I29</f>
        <v>0</v>
      </c>
      <c r="U29" s="42" t="e">
        <f t="shared" si="0"/>
        <v>#N/A</v>
      </c>
      <c r="V29" s="42" t="e">
        <f t="shared" si="1"/>
        <v>#N/A</v>
      </c>
      <c r="W29" s="42" t="e">
        <f t="shared" si="3"/>
        <v>#N/A</v>
      </c>
      <c r="X29" s="44">
        <f t="shared" si="4"/>
        <v>0</v>
      </c>
    </row>
    <row r="30" spans="1:24" x14ac:dyDescent="0.15">
      <c r="A30" s="51" t="str">
        <f>IF(C30="","",MAX($A$2:A29)+1)</f>
        <v/>
      </c>
      <c r="B30" s="6"/>
      <c r="C30" s="6"/>
      <c r="D30" s="6"/>
      <c r="E30" s="19"/>
      <c r="F30" s="6"/>
      <c r="G30" s="6"/>
      <c r="H30" s="9"/>
      <c r="I30" s="19"/>
      <c r="J30" s="14"/>
      <c r="K30" s="9"/>
      <c r="L30" s="19"/>
      <c r="M30" s="14"/>
      <c r="N30" s="39" t="e">
        <f>_xlfn.IFS(B30=1,"1:男子",B30=2,"2:女子")</f>
        <v>#N/A</v>
      </c>
      <c r="O30" s="40" t="e">
        <f>DATE(LEFT(E30,4),MID(E30,5,2),RIGHT(E30,2))</f>
        <v>#VALUE!</v>
      </c>
      <c r="P30" s="41" t="e">
        <f>IF(O30="","",DATEDIF(O30,'項目リスト(触らない)'!$D$3,"y"))</f>
        <v>#VALUE!</v>
      </c>
      <c r="Q30" s="42" t="e">
        <f>_xlfn.IFS(H30=10025,"1:自由形",H30=10050,"1:自由形",H30=10100,"1:自由形",H30=20025,"2:背泳ぎ",H30=20050,"2:背泳ぎ",H30=20100,"2:背泳ぎ",H30=30025,"3:平泳ぎ",H30=30050,"3:平泳ぎ",H30=30100,"3:平泳ぎ",H30=40025,"4:バタフライ",H30=40050,"4:バタフライ",H30=40100,"4:バタフライ",H30=50100,"5:個人メドレー")</f>
        <v>#N/A</v>
      </c>
      <c r="R30" s="42" t="e">
        <f>_xlfn.IFS(H30=10025,"1:  25m",H30=10050,"2:  50m",H30=10100,"3: 100m",H30=20025,"1:  25m",H30=20050,"2:  50m",H30=20100,"3: 100m",H30=30025,"1:  25m",H30=30050,"2:  50m",H30=30100,"3: 100m",H30=40025,"1:  25m",H30=40050,"2:  50m",H30=40100,"3: 100m",H30=50100,"3: 100m")</f>
        <v>#N/A</v>
      </c>
      <c r="S30" s="42" t="e">
        <f>_xlfn.IFS(F30=1,"1:18～24歳",F30=2,"2:25～29歳",F30=3,"3:30～34歳",F30=4,"4:35～39歳",F30=5,"5:40～44歳",F30=6,"6:45～49歳",F30=7,"7:50～54歳",F30=8,"8:55～59歳",F30=9,"9:60～64歳",F30=10,"10:65～69歳",F30=11,"11:70～74歳",F30=12,"12:75～79歳",F30=13,"13:80～84歳",F30=14,"14:85～89歳",F30=15,"15:90歳以上")</f>
        <v>#N/A</v>
      </c>
      <c r="T30" s="43">
        <f>I30</f>
        <v>0</v>
      </c>
      <c r="U30" s="42" t="e">
        <f t="shared" si="0"/>
        <v>#N/A</v>
      </c>
      <c r="V30" s="42" t="e">
        <f t="shared" si="1"/>
        <v>#N/A</v>
      </c>
      <c r="W30" s="42" t="e">
        <f t="shared" si="3"/>
        <v>#N/A</v>
      </c>
      <c r="X30" s="44">
        <f t="shared" si="4"/>
        <v>0</v>
      </c>
    </row>
    <row r="31" spans="1:24" x14ac:dyDescent="0.15">
      <c r="A31" s="51" t="str">
        <f>IF(C31="","",MAX($A$2:A30)+1)</f>
        <v/>
      </c>
      <c r="B31" s="6"/>
      <c r="C31" s="6"/>
      <c r="D31" s="6"/>
      <c r="E31" s="19"/>
      <c r="F31" s="6"/>
      <c r="G31" s="6"/>
      <c r="H31" s="9"/>
      <c r="I31" s="19"/>
      <c r="J31" s="14"/>
      <c r="K31" s="9"/>
      <c r="L31" s="19"/>
      <c r="M31" s="14"/>
      <c r="N31" s="39" t="e">
        <f>_xlfn.IFS(B31=1,"1:男子",B31=2,"2:女子")</f>
        <v>#N/A</v>
      </c>
      <c r="O31" s="40" t="e">
        <f>DATE(LEFT(E31,4),MID(E31,5,2),RIGHT(E31,2))</f>
        <v>#VALUE!</v>
      </c>
      <c r="P31" s="41" t="e">
        <f>IF(O31="","",DATEDIF(O31,'項目リスト(触らない)'!$D$3,"y"))</f>
        <v>#VALUE!</v>
      </c>
      <c r="Q31" s="42" t="e">
        <f>_xlfn.IFS(H31=10025,"1:自由形",H31=10050,"1:自由形",H31=10100,"1:自由形",H31=20025,"2:背泳ぎ",H31=20050,"2:背泳ぎ",H31=20100,"2:背泳ぎ",H31=30025,"3:平泳ぎ",H31=30050,"3:平泳ぎ",H31=30100,"3:平泳ぎ",H31=40025,"4:バタフライ",H31=40050,"4:バタフライ",H31=40100,"4:バタフライ",H31=50100,"5:個人メドレー")</f>
        <v>#N/A</v>
      </c>
      <c r="R31" s="42" t="e">
        <f>_xlfn.IFS(H31=10025,"1:  25m",H31=10050,"2:  50m",H31=10100,"3: 100m",H31=20025,"1:  25m",H31=20050,"2:  50m",H31=20100,"3: 100m",H31=30025,"1:  25m",H31=30050,"2:  50m",H31=30100,"3: 100m",H31=40025,"1:  25m",H31=40050,"2:  50m",H31=40100,"3: 100m",H31=50100,"3: 100m")</f>
        <v>#N/A</v>
      </c>
      <c r="S31" s="42" t="e">
        <f>_xlfn.IFS(F31=1,"1:18～24歳",F31=2,"2:25～29歳",F31=3,"3:30～34歳",F31=4,"4:35～39歳",F31=5,"5:40～44歳",F31=6,"6:45～49歳",F31=7,"7:50～54歳",F31=8,"8:55～59歳",F31=9,"9:60～64歳",F31=10,"10:65～69歳",F31=11,"11:70～74歳",F31=12,"12:75～79歳",F31=13,"13:80～84歳",F31=14,"14:85～89歳",F31=15,"15:90歳以上")</f>
        <v>#N/A</v>
      </c>
      <c r="T31" s="43">
        <f>I31</f>
        <v>0</v>
      </c>
      <c r="U31" s="42" t="e">
        <f t="shared" si="0"/>
        <v>#N/A</v>
      </c>
      <c r="V31" s="42" t="e">
        <f t="shared" si="1"/>
        <v>#N/A</v>
      </c>
      <c r="W31" s="42" t="e">
        <f t="shared" si="3"/>
        <v>#N/A</v>
      </c>
      <c r="X31" s="44">
        <f t="shared" si="4"/>
        <v>0</v>
      </c>
    </row>
    <row r="32" spans="1:24" x14ac:dyDescent="0.15">
      <c r="A32" s="51" t="str">
        <f>IF(C32="","",MAX($A$2:A31)+1)</f>
        <v/>
      </c>
      <c r="B32" s="6"/>
      <c r="C32" s="6"/>
      <c r="D32" s="6"/>
      <c r="E32" s="19"/>
      <c r="F32" s="6"/>
      <c r="G32" s="6"/>
      <c r="H32" s="9"/>
      <c r="I32" s="19"/>
      <c r="J32" s="14"/>
      <c r="K32" s="9"/>
      <c r="L32" s="19"/>
      <c r="M32" s="14"/>
      <c r="N32" s="39" t="e">
        <f>_xlfn.IFS(B32=1,"1:男子",B32=2,"2:女子")</f>
        <v>#N/A</v>
      </c>
      <c r="O32" s="40" t="e">
        <f>DATE(LEFT(E32,4),MID(E32,5,2),RIGHT(E32,2))</f>
        <v>#VALUE!</v>
      </c>
      <c r="P32" s="41" t="e">
        <f>IF(O32="","",DATEDIF(O32,'項目リスト(触らない)'!$D$3,"y"))</f>
        <v>#VALUE!</v>
      </c>
      <c r="Q32" s="42" t="e">
        <f>_xlfn.IFS(H32=10025,"1:自由形",H32=10050,"1:自由形",H32=10100,"1:自由形",H32=20025,"2:背泳ぎ",H32=20050,"2:背泳ぎ",H32=20100,"2:背泳ぎ",H32=30025,"3:平泳ぎ",H32=30050,"3:平泳ぎ",H32=30100,"3:平泳ぎ",H32=40025,"4:バタフライ",H32=40050,"4:バタフライ",H32=40100,"4:バタフライ",H32=50100,"5:個人メドレー")</f>
        <v>#N/A</v>
      </c>
      <c r="R32" s="42" t="e">
        <f>_xlfn.IFS(H32=10025,"1:  25m",H32=10050,"2:  50m",H32=10100,"3: 100m",H32=20025,"1:  25m",H32=20050,"2:  50m",H32=20100,"3: 100m",H32=30025,"1:  25m",H32=30050,"2:  50m",H32=30100,"3: 100m",H32=40025,"1:  25m",H32=40050,"2:  50m",H32=40100,"3: 100m",H32=50100,"3: 100m")</f>
        <v>#N/A</v>
      </c>
      <c r="S32" s="42" t="e">
        <f>_xlfn.IFS(F32=1,"1:18～24歳",F32=2,"2:25～29歳",F32=3,"3:30～34歳",F32=4,"4:35～39歳",F32=5,"5:40～44歳",F32=6,"6:45～49歳",F32=7,"7:50～54歳",F32=8,"8:55～59歳",F32=9,"9:60～64歳",F32=10,"10:65～69歳",F32=11,"11:70～74歳",F32=12,"12:75～79歳",F32=13,"13:80～84歳",F32=14,"14:85～89歳",F32=15,"15:90歳以上")</f>
        <v>#N/A</v>
      </c>
      <c r="T32" s="43">
        <f>I32</f>
        <v>0</v>
      </c>
      <c r="U32" s="42" t="e">
        <f t="shared" si="0"/>
        <v>#N/A</v>
      </c>
      <c r="V32" s="42" t="e">
        <f t="shared" si="1"/>
        <v>#N/A</v>
      </c>
      <c r="W32" s="42" t="e">
        <f t="shared" si="3"/>
        <v>#N/A</v>
      </c>
      <c r="X32" s="44">
        <f t="shared" si="4"/>
        <v>0</v>
      </c>
    </row>
    <row r="33" spans="1:24" x14ac:dyDescent="0.15">
      <c r="A33" s="51" t="str">
        <f>IF(C33="","",MAX($A$2:A32)+1)</f>
        <v/>
      </c>
      <c r="B33" s="6"/>
      <c r="C33" s="6"/>
      <c r="D33" s="6"/>
      <c r="E33" s="19"/>
      <c r="F33" s="6"/>
      <c r="G33" s="6"/>
      <c r="H33" s="9"/>
      <c r="I33" s="19"/>
      <c r="J33" s="14"/>
      <c r="K33" s="9"/>
      <c r="L33" s="19"/>
      <c r="M33" s="14"/>
      <c r="N33" s="39" t="e">
        <f>_xlfn.IFS(B33=1,"1:男子",B33=2,"2:女子")</f>
        <v>#N/A</v>
      </c>
      <c r="O33" s="40" t="e">
        <f>DATE(LEFT(E33,4),MID(E33,5,2),RIGHT(E33,2))</f>
        <v>#VALUE!</v>
      </c>
      <c r="P33" s="41" t="e">
        <f>IF(O33="","",DATEDIF(O33,'項目リスト(触らない)'!$D$3,"y"))</f>
        <v>#VALUE!</v>
      </c>
      <c r="Q33" s="42" t="e">
        <f>_xlfn.IFS(H33=10025,"1:自由形",H33=10050,"1:自由形",H33=10100,"1:自由形",H33=20025,"2:背泳ぎ",H33=20050,"2:背泳ぎ",H33=20100,"2:背泳ぎ",H33=30025,"3:平泳ぎ",H33=30050,"3:平泳ぎ",H33=30100,"3:平泳ぎ",H33=40025,"4:バタフライ",H33=40050,"4:バタフライ",H33=40100,"4:バタフライ",H33=50100,"5:個人メドレー")</f>
        <v>#N/A</v>
      </c>
      <c r="R33" s="42" t="e">
        <f>_xlfn.IFS(H33=10025,"1:  25m",H33=10050,"2:  50m",H33=10100,"3: 100m",H33=20025,"1:  25m",H33=20050,"2:  50m",H33=20100,"3: 100m",H33=30025,"1:  25m",H33=30050,"2:  50m",H33=30100,"3: 100m",H33=40025,"1:  25m",H33=40050,"2:  50m",H33=40100,"3: 100m",H33=50100,"3: 100m")</f>
        <v>#N/A</v>
      </c>
      <c r="S33" s="42" t="e">
        <f>_xlfn.IFS(F33=1,"1:18～24歳",F33=2,"2:25～29歳",F33=3,"3:30～34歳",F33=4,"4:35～39歳",F33=5,"5:40～44歳",F33=6,"6:45～49歳",F33=7,"7:50～54歳",F33=8,"8:55～59歳",F33=9,"9:60～64歳",F33=10,"10:65～69歳",F33=11,"11:70～74歳",F33=12,"12:75～79歳",F33=13,"13:80～84歳",F33=14,"14:85～89歳",F33=15,"15:90歳以上")</f>
        <v>#N/A</v>
      </c>
      <c r="T33" s="43">
        <f>I33</f>
        <v>0</v>
      </c>
      <c r="U33" s="42" t="e">
        <f t="shared" si="0"/>
        <v>#N/A</v>
      </c>
      <c r="V33" s="42" t="e">
        <f t="shared" si="1"/>
        <v>#N/A</v>
      </c>
      <c r="W33" s="42" t="e">
        <f t="shared" si="3"/>
        <v>#N/A</v>
      </c>
      <c r="X33" s="44">
        <f t="shared" si="4"/>
        <v>0</v>
      </c>
    </row>
    <row r="34" spans="1:24" x14ac:dyDescent="0.15">
      <c r="A34" s="51" t="str">
        <f>IF(C34="","",MAX($A$2:A33)+1)</f>
        <v/>
      </c>
      <c r="B34" s="6"/>
      <c r="C34" s="6"/>
      <c r="D34" s="6"/>
      <c r="E34" s="19"/>
      <c r="F34" s="6"/>
      <c r="G34" s="6"/>
      <c r="H34" s="9"/>
      <c r="I34" s="19"/>
      <c r="J34" s="14"/>
      <c r="K34" s="9"/>
      <c r="L34" s="19"/>
      <c r="M34" s="14"/>
      <c r="N34" s="39" t="e">
        <f>_xlfn.IFS(B34=1,"1:男子",B34=2,"2:女子")</f>
        <v>#N/A</v>
      </c>
      <c r="O34" s="40" t="e">
        <f>DATE(LEFT(E34,4),MID(E34,5,2),RIGHT(E34,2))</f>
        <v>#VALUE!</v>
      </c>
      <c r="P34" s="41" t="e">
        <f>IF(O34="","",DATEDIF(O34,'項目リスト(触らない)'!$D$3,"y"))</f>
        <v>#VALUE!</v>
      </c>
      <c r="Q34" s="42" t="e">
        <f>_xlfn.IFS(H34=10025,"1:自由形",H34=10050,"1:自由形",H34=10100,"1:自由形",H34=20025,"2:背泳ぎ",H34=20050,"2:背泳ぎ",H34=20100,"2:背泳ぎ",H34=30025,"3:平泳ぎ",H34=30050,"3:平泳ぎ",H34=30100,"3:平泳ぎ",H34=40025,"4:バタフライ",H34=40050,"4:バタフライ",H34=40100,"4:バタフライ",H34=50100,"5:個人メドレー")</f>
        <v>#N/A</v>
      </c>
      <c r="R34" s="42" t="e">
        <f>_xlfn.IFS(H34=10025,"1:  25m",H34=10050,"2:  50m",H34=10100,"3: 100m",H34=20025,"1:  25m",H34=20050,"2:  50m",H34=20100,"3: 100m",H34=30025,"1:  25m",H34=30050,"2:  50m",H34=30100,"3: 100m",H34=40025,"1:  25m",H34=40050,"2:  50m",H34=40100,"3: 100m",H34=50100,"3: 100m")</f>
        <v>#N/A</v>
      </c>
      <c r="S34" s="42" t="e">
        <f>_xlfn.IFS(F34=1,"1:18～24歳",F34=2,"2:25～29歳",F34=3,"3:30～34歳",F34=4,"4:35～39歳",F34=5,"5:40～44歳",F34=6,"6:45～49歳",F34=7,"7:50～54歳",F34=8,"8:55～59歳",F34=9,"9:60～64歳",F34=10,"10:65～69歳",F34=11,"11:70～74歳",F34=12,"12:75～79歳",F34=13,"13:80～84歳",F34=14,"14:85～89歳",F34=15,"15:90歳以上")</f>
        <v>#N/A</v>
      </c>
      <c r="T34" s="43">
        <f>I34</f>
        <v>0</v>
      </c>
      <c r="U34" s="42" t="e">
        <f t="shared" si="0"/>
        <v>#N/A</v>
      </c>
      <c r="V34" s="42" t="e">
        <f t="shared" si="1"/>
        <v>#N/A</v>
      </c>
      <c r="W34" s="42" t="e">
        <f t="shared" si="3"/>
        <v>#N/A</v>
      </c>
      <c r="X34" s="44">
        <f t="shared" si="4"/>
        <v>0</v>
      </c>
    </row>
    <row r="35" spans="1:24" x14ac:dyDescent="0.15">
      <c r="A35" s="51" t="str">
        <f>IF(C35="","",MAX($A$2:A34)+1)</f>
        <v/>
      </c>
      <c r="B35" s="6"/>
      <c r="C35" s="6"/>
      <c r="D35" s="6"/>
      <c r="E35" s="19"/>
      <c r="F35" s="6"/>
      <c r="G35" s="6"/>
      <c r="H35" s="9"/>
      <c r="I35" s="19"/>
      <c r="J35" s="14"/>
      <c r="K35" s="9"/>
      <c r="L35" s="19"/>
      <c r="M35" s="14"/>
      <c r="N35" s="39" t="e">
        <f>_xlfn.IFS(B35=1,"1:男子",B35=2,"2:女子")</f>
        <v>#N/A</v>
      </c>
      <c r="O35" s="40" t="e">
        <f>DATE(LEFT(E35,4),MID(E35,5,2),RIGHT(E35,2))</f>
        <v>#VALUE!</v>
      </c>
      <c r="P35" s="41" t="e">
        <f>IF(O35="","",DATEDIF(O35,'項目リスト(触らない)'!$D$3,"y"))</f>
        <v>#VALUE!</v>
      </c>
      <c r="Q35" s="42" t="e">
        <f>_xlfn.IFS(H35=10025,"1:自由形",H35=10050,"1:自由形",H35=10100,"1:自由形",H35=20025,"2:背泳ぎ",H35=20050,"2:背泳ぎ",H35=20100,"2:背泳ぎ",H35=30025,"3:平泳ぎ",H35=30050,"3:平泳ぎ",H35=30100,"3:平泳ぎ",H35=40025,"4:バタフライ",H35=40050,"4:バタフライ",H35=40100,"4:バタフライ",H35=50100,"5:個人メドレー")</f>
        <v>#N/A</v>
      </c>
      <c r="R35" s="42" t="e">
        <f>_xlfn.IFS(H35=10025,"1:  25m",H35=10050,"2:  50m",H35=10100,"3: 100m",H35=20025,"1:  25m",H35=20050,"2:  50m",H35=20100,"3: 100m",H35=30025,"1:  25m",H35=30050,"2:  50m",H35=30100,"3: 100m",H35=40025,"1:  25m",H35=40050,"2:  50m",H35=40100,"3: 100m",H35=50100,"3: 100m")</f>
        <v>#N/A</v>
      </c>
      <c r="S35" s="42" t="e">
        <f>_xlfn.IFS(F35=1,"1:18～24歳",F35=2,"2:25～29歳",F35=3,"3:30～34歳",F35=4,"4:35～39歳",F35=5,"5:40～44歳",F35=6,"6:45～49歳",F35=7,"7:50～54歳",F35=8,"8:55～59歳",F35=9,"9:60～64歳",F35=10,"10:65～69歳",F35=11,"11:70～74歳",F35=12,"12:75～79歳",F35=13,"13:80～84歳",F35=14,"14:85～89歳",F35=15,"15:90歳以上")</f>
        <v>#N/A</v>
      </c>
      <c r="T35" s="43">
        <f>I35</f>
        <v>0</v>
      </c>
      <c r="U35" s="42" t="e">
        <f t="shared" si="0"/>
        <v>#N/A</v>
      </c>
      <c r="V35" s="42" t="e">
        <f t="shared" si="1"/>
        <v>#N/A</v>
      </c>
      <c r="W35" s="42" t="e">
        <f t="shared" si="3"/>
        <v>#N/A</v>
      </c>
      <c r="X35" s="44">
        <f t="shared" si="4"/>
        <v>0</v>
      </c>
    </row>
    <row r="36" spans="1:24" x14ac:dyDescent="0.15">
      <c r="A36" s="51" t="str">
        <f>IF(C36="","",MAX($A$2:A35)+1)</f>
        <v/>
      </c>
      <c r="B36" s="6"/>
      <c r="C36" s="6"/>
      <c r="D36" s="6"/>
      <c r="E36" s="19"/>
      <c r="F36" s="6"/>
      <c r="G36" s="6"/>
      <c r="H36" s="9"/>
      <c r="I36" s="19"/>
      <c r="J36" s="14"/>
      <c r="K36" s="9"/>
      <c r="L36" s="19"/>
      <c r="M36" s="14"/>
      <c r="N36" s="39" t="e">
        <f>_xlfn.IFS(B36=1,"1:男子",B36=2,"2:女子")</f>
        <v>#N/A</v>
      </c>
      <c r="O36" s="40" t="e">
        <f>DATE(LEFT(E36,4),MID(E36,5,2),RIGHT(E36,2))</f>
        <v>#VALUE!</v>
      </c>
      <c r="P36" s="41" t="e">
        <f>IF(O36="","",DATEDIF(O36,'項目リスト(触らない)'!$D$3,"y"))</f>
        <v>#VALUE!</v>
      </c>
      <c r="Q36" s="42" t="e">
        <f>_xlfn.IFS(H36=10025,"1:自由形",H36=10050,"1:自由形",H36=10100,"1:自由形",H36=20025,"2:背泳ぎ",H36=20050,"2:背泳ぎ",H36=20100,"2:背泳ぎ",H36=30025,"3:平泳ぎ",H36=30050,"3:平泳ぎ",H36=30100,"3:平泳ぎ",H36=40025,"4:バタフライ",H36=40050,"4:バタフライ",H36=40100,"4:バタフライ",H36=50100,"5:個人メドレー")</f>
        <v>#N/A</v>
      </c>
      <c r="R36" s="42" t="e">
        <f>_xlfn.IFS(H36=10025,"1:  25m",H36=10050,"2:  50m",H36=10100,"3: 100m",H36=20025,"1:  25m",H36=20050,"2:  50m",H36=20100,"3: 100m",H36=30025,"1:  25m",H36=30050,"2:  50m",H36=30100,"3: 100m",H36=40025,"1:  25m",H36=40050,"2:  50m",H36=40100,"3: 100m",H36=50100,"3: 100m")</f>
        <v>#N/A</v>
      </c>
      <c r="S36" s="42" t="e">
        <f>_xlfn.IFS(F36=1,"1:18～24歳",F36=2,"2:25～29歳",F36=3,"3:30～34歳",F36=4,"4:35～39歳",F36=5,"5:40～44歳",F36=6,"6:45～49歳",F36=7,"7:50～54歳",F36=8,"8:55～59歳",F36=9,"9:60～64歳",F36=10,"10:65～69歳",F36=11,"11:70～74歳",F36=12,"12:75～79歳",F36=13,"13:80～84歳",F36=14,"14:85～89歳",F36=15,"15:90歳以上")</f>
        <v>#N/A</v>
      </c>
      <c r="T36" s="43">
        <f>I36</f>
        <v>0</v>
      </c>
      <c r="U36" s="42" t="e">
        <f t="shared" si="0"/>
        <v>#N/A</v>
      </c>
      <c r="V36" s="42" t="e">
        <f t="shared" si="1"/>
        <v>#N/A</v>
      </c>
      <c r="W36" s="42" t="e">
        <f t="shared" si="3"/>
        <v>#N/A</v>
      </c>
      <c r="X36" s="44">
        <f t="shared" ref="X36:X41" si="5">L36</f>
        <v>0</v>
      </c>
    </row>
    <row r="37" spans="1:24" x14ac:dyDescent="0.15">
      <c r="A37" s="51" t="str">
        <f>IF(C37="","",MAX($A$2:A36)+1)</f>
        <v/>
      </c>
      <c r="B37" s="6"/>
      <c r="C37" s="6"/>
      <c r="D37" s="6"/>
      <c r="E37" s="19"/>
      <c r="F37" s="6"/>
      <c r="G37" s="6"/>
      <c r="H37" s="9"/>
      <c r="I37" s="19"/>
      <c r="J37" s="14"/>
      <c r="K37" s="9"/>
      <c r="L37" s="19"/>
      <c r="M37" s="14"/>
      <c r="N37" s="39" t="e">
        <f>_xlfn.IFS(B37=1,"1:男子",B37=2,"2:女子")</f>
        <v>#N/A</v>
      </c>
      <c r="O37" s="40" t="e">
        <f>DATE(LEFT(E37,4),MID(E37,5,2),RIGHT(E37,2))</f>
        <v>#VALUE!</v>
      </c>
      <c r="P37" s="41" t="e">
        <f>IF(O37="","",DATEDIF(O37,'項目リスト(触らない)'!$D$3,"y"))</f>
        <v>#VALUE!</v>
      </c>
      <c r="Q37" s="42" t="e">
        <f>_xlfn.IFS(H37=10025,"1:自由形",H37=10050,"1:自由形",H37=10100,"1:自由形",H37=20025,"2:背泳ぎ",H37=20050,"2:背泳ぎ",H37=20100,"2:背泳ぎ",H37=30025,"3:平泳ぎ",H37=30050,"3:平泳ぎ",H37=30100,"3:平泳ぎ",H37=40025,"4:バタフライ",H37=40050,"4:バタフライ",H37=40100,"4:バタフライ",H37=50100,"5:個人メドレー")</f>
        <v>#N/A</v>
      </c>
      <c r="R37" s="42" t="e">
        <f>_xlfn.IFS(H37=10025,"1:  25m",H37=10050,"2:  50m",H37=10100,"3: 100m",H37=20025,"1:  25m",H37=20050,"2:  50m",H37=20100,"3: 100m",H37=30025,"1:  25m",H37=30050,"2:  50m",H37=30100,"3: 100m",H37=40025,"1:  25m",H37=40050,"2:  50m",H37=40100,"3: 100m",H37=50100,"3: 100m")</f>
        <v>#N/A</v>
      </c>
      <c r="S37" s="42" t="e">
        <f>_xlfn.IFS(F37=1,"1:18～24歳",F37=2,"2:25～29歳",F37=3,"3:30～34歳",F37=4,"4:35～39歳",F37=5,"5:40～44歳",F37=6,"6:45～49歳",F37=7,"7:50～54歳",F37=8,"8:55～59歳",F37=9,"9:60～64歳",F37=10,"10:65～69歳",F37=11,"11:70～74歳",F37=12,"12:75～79歳",F37=13,"13:80～84歳",F37=14,"14:85～89歳",F37=15,"15:90歳以上")</f>
        <v>#N/A</v>
      </c>
      <c r="T37" s="43">
        <f>I37</f>
        <v>0</v>
      </c>
      <c r="U37" s="42" t="e">
        <f t="shared" si="0"/>
        <v>#N/A</v>
      </c>
      <c r="V37" s="42" t="e">
        <f t="shared" si="1"/>
        <v>#N/A</v>
      </c>
      <c r="W37" s="42" t="e">
        <f t="shared" si="3"/>
        <v>#N/A</v>
      </c>
      <c r="X37" s="44">
        <f t="shared" si="5"/>
        <v>0</v>
      </c>
    </row>
    <row r="38" spans="1:24" x14ac:dyDescent="0.15">
      <c r="A38" s="51" t="str">
        <f>IF(C38="","",MAX($A$2:A37)+1)</f>
        <v/>
      </c>
      <c r="B38" s="6"/>
      <c r="C38" s="6"/>
      <c r="D38" s="6"/>
      <c r="E38" s="19"/>
      <c r="F38" s="6"/>
      <c r="G38" s="6"/>
      <c r="H38" s="9"/>
      <c r="I38" s="19"/>
      <c r="J38" s="14"/>
      <c r="K38" s="9"/>
      <c r="L38" s="19"/>
      <c r="M38" s="14"/>
      <c r="N38" s="39" t="e">
        <f>_xlfn.IFS(B38=1,"1:男子",B38=2,"2:女子")</f>
        <v>#N/A</v>
      </c>
      <c r="O38" s="40" t="e">
        <f>DATE(LEFT(E38,4),MID(E38,5,2),RIGHT(E38,2))</f>
        <v>#VALUE!</v>
      </c>
      <c r="P38" s="41" t="e">
        <f>IF(O38="","",DATEDIF(O38,'項目リスト(触らない)'!$D$3,"y"))</f>
        <v>#VALUE!</v>
      </c>
      <c r="Q38" s="42" t="e">
        <f>_xlfn.IFS(H38=10025,"1:自由形",H38=10050,"1:自由形",H38=10100,"1:自由形",H38=20025,"2:背泳ぎ",H38=20050,"2:背泳ぎ",H38=20100,"2:背泳ぎ",H38=30025,"3:平泳ぎ",H38=30050,"3:平泳ぎ",H38=30100,"3:平泳ぎ",H38=40025,"4:バタフライ",H38=40050,"4:バタフライ",H38=40100,"4:バタフライ",H38=50100,"5:個人メドレー")</f>
        <v>#N/A</v>
      </c>
      <c r="R38" s="42" t="e">
        <f>_xlfn.IFS(H38=10025,"1:  25m",H38=10050,"2:  50m",H38=10100,"3: 100m",H38=20025,"1:  25m",H38=20050,"2:  50m",H38=20100,"3: 100m",H38=30025,"1:  25m",H38=30050,"2:  50m",H38=30100,"3: 100m",H38=40025,"1:  25m",H38=40050,"2:  50m",H38=40100,"3: 100m",H38=50100,"3: 100m")</f>
        <v>#N/A</v>
      </c>
      <c r="S38" s="42" t="e">
        <f>_xlfn.IFS(F38=1,"1:18～24歳",F38=2,"2:25～29歳",F38=3,"3:30～34歳",F38=4,"4:35～39歳",F38=5,"5:40～44歳",F38=6,"6:45～49歳",F38=7,"7:50～54歳",F38=8,"8:55～59歳",F38=9,"9:60～64歳",F38=10,"10:65～69歳",F38=11,"11:70～74歳",F38=12,"12:75～79歳",F38=13,"13:80～84歳",F38=14,"14:85～89歳",F38=15,"15:90歳以上")</f>
        <v>#N/A</v>
      </c>
      <c r="T38" s="43">
        <f>I38</f>
        <v>0</v>
      </c>
      <c r="U38" s="42" t="e">
        <f t="shared" si="0"/>
        <v>#N/A</v>
      </c>
      <c r="V38" s="42" t="e">
        <f t="shared" si="1"/>
        <v>#N/A</v>
      </c>
      <c r="W38" s="42" t="e">
        <f t="shared" si="3"/>
        <v>#N/A</v>
      </c>
      <c r="X38" s="44">
        <f t="shared" si="5"/>
        <v>0</v>
      </c>
    </row>
    <row r="39" spans="1:24" x14ac:dyDescent="0.15">
      <c r="A39" s="51" t="str">
        <f>IF(C39="","",MAX($A$2:A38)+1)</f>
        <v/>
      </c>
      <c r="B39" s="6"/>
      <c r="C39" s="6"/>
      <c r="D39" s="6"/>
      <c r="E39" s="19"/>
      <c r="F39" s="6"/>
      <c r="G39" s="6"/>
      <c r="H39" s="9"/>
      <c r="I39" s="19"/>
      <c r="J39" s="14"/>
      <c r="K39" s="9"/>
      <c r="L39" s="19"/>
      <c r="M39" s="14"/>
      <c r="N39" s="39" t="e">
        <f>_xlfn.IFS(B39=1,"1:男子",B39=2,"2:女子")</f>
        <v>#N/A</v>
      </c>
      <c r="O39" s="40" t="e">
        <f>DATE(LEFT(E39,4),MID(E39,5,2),RIGHT(E39,2))</f>
        <v>#VALUE!</v>
      </c>
      <c r="P39" s="41" t="e">
        <f>IF(O39="","",DATEDIF(O39,'項目リスト(触らない)'!$D$3,"y"))</f>
        <v>#VALUE!</v>
      </c>
      <c r="Q39" s="42" t="e">
        <f>_xlfn.IFS(H39=10025,"1:自由形",H39=10050,"1:自由形",H39=10100,"1:自由形",H39=20025,"2:背泳ぎ",H39=20050,"2:背泳ぎ",H39=20100,"2:背泳ぎ",H39=30025,"3:平泳ぎ",H39=30050,"3:平泳ぎ",H39=30100,"3:平泳ぎ",H39=40025,"4:バタフライ",H39=40050,"4:バタフライ",H39=40100,"4:バタフライ",H39=50100,"5:個人メドレー")</f>
        <v>#N/A</v>
      </c>
      <c r="R39" s="42" t="e">
        <f>_xlfn.IFS(H39=10025,"1:  25m",H39=10050,"2:  50m",H39=10100,"3: 100m",H39=20025,"1:  25m",H39=20050,"2:  50m",H39=20100,"3: 100m",H39=30025,"1:  25m",H39=30050,"2:  50m",H39=30100,"3: 100m",H39=40025,"1:  25m",H39=40050,"2:  50m",H39=40100,"3: 100m",H39=50100,"3: 100m")</f>
        <v>#N/A</v>
      </c>
      <c r="S39" s="42" t="e">
        <f>_xlfn.IFS(F39=1,"1:18～24歳",F39=2,"2:25～29歳",F39=3,"3:30～34歳",F39=4,"4:35～39歳",F39=5,"5:40～44歳",F39=6,"6:45～49歳",F39=7,"7:50～54歳",F39=8,"8:55～59歳",F39=9,"9:60～64歳",F39=10,"10:65～69歳",F39=11,"11:70～74歳",F39=12,"12:75～79歳",F39=13,"13:80～84歳",F39=14,"14:85～89歳",F39=15,"15:90歳以上")</f>
        <v>#N/A</v>
      </c>
      <c r="T39" s="43">
        <f>I39</f>
        <v>0</v>
      </c>
      <c r="U39" s="42" t="e">
        <f t="shared" si="0"/>
        <v>#N/A</v>
      </c>
      <c r="V39" s="42" t="e">
        <f t="shared" si="1"/>
        <v>#N/A</v>
      </c>
      <c r="W39" s="42" t="e">
        <f t="shared" si="3"/>
        <v>#N/A</v>
      </c>
      <c r="X39" s="44">
        <f t="shared" si="5"/>
        <v>0</v>
      </c>
    </row>
    <row r="40" spans="1:24" x14ac:dyDescent="0.15">
      <c r="A40" s="51" t="str">
        <f>IF(C40="","",MAX($A$2:A39)+1)</f>
        <v/>
      </c>
      <c r="B40" s="6"/>
      <c r="C40" s="6"/>
      <c r="D40" s="6"/>
      <c r="E40" s="19"/>
      <c r="F40" s="6"/>
      <c r="G40" s="6"/>
      <c r="H40" s="9"/>
      <c r="I40" s="19"/>
      <c r="J40" s="14"/>
      <c r="K40" s="9"/>
      <c r="L40" s="19"/>
      <c r="M40" s="14"/>
      <c r="N40" s="39" t="e">
        <f>_xlfn.IFS(B40=1,"1:男子",B40=2,"2:女子")</f>
        <v>#N/A</v>
      </c>
      <c r="O40" s="40" t="e">
        <f>DATE(LEFT(E40,4),MID(E40,5,2),RIGHT(E40,2))</f>
        <v>#VALUE!</v>
      </c>
      <c r="P40" s="41" t="e">
        <f>IF(O40="","",DATEDIF(O40,'項目リスト(触らない)'!$D$3,"y"))</f>
        <v>#VALUE!</v>
      </c>
      <c r="Q40" s="42" t="e">
        <f>_xlfn.IFS(H40=10025,"1:自由形",H40=10050,"1:自由形",H40=10100,"1:自由形",H40=20025,"2:背泳ぎ",H40=20050,"2:背泳ぎ",H40=20100,"2:背泳ぎ",H40=30025,"3:平泳ぎ",H40=30050,"3:平泳ぎ",H40=30100,"3:平泳ぎ",H40=40025,"4:バタフライ",H40=40050,"4:バタフライ",H40=40100,"4:バタフライ",H40=50100,"5:個人メドレー")</f>
        <v>#N/A</v>
      </c>
      <c r="R40" s="42" t="e">
        <f>_xlfn.IFS(H40=10025,"1:  25m",H40=10050,"2:  50m",H40=10100,"3: 100m",H40=20025,"1:  25m",H40=20050,"2:  50m",H40=20100,"3: 100m",H40=30025,"1:  25m",H40=30050,"2:  50m",H40=30100,"3: 100m",H40=40025,"1:  25m",H40=40050,"2:  50m",H40=40100,"3: 100m",H40=50100,"3: 100m")</f>
        <v>#N/A</v>
      </c>
      <c r="S40" s="42" t="e">
        <f>_xlfn.IFS(F40=1,"1:18～24歳",F40=2,"2:25～29歳",F40=3,"3:30～34歳",F40=4,"4:35～39歳",F40=5,"5:40～44歳",F40=6,"6:45～49歳",F40=7,"7:50～54歳",F40=8,"8:55～59歳",F40=9,"9:60～64歳",F40=10,"10:65～69歳",F40=11,"11:70～74歳",F40=12,"12:75～79歳",F40=13,"13:80～84歳",F40=14,"14:85～89歳",F40=15,"15:90歳以上")</f>
        <v>#N/A</v>
      </c>
      <c r="T40" s="43">
        <f>I40</f>
        <v>0</v>
      </c>
      <c r="U40" s="42" t="e">
        <f t="shared" si="0"/>
        <v>#N/A</v>
      </c>
      <c r="V40" s="42" t="e">
        <f t="shared" si="1"/>
        <v>#N/A</v>
      </c>
      <c r="W40" s="42" t="e">
        <f t="shared" si="3"/>
        <v>#N/A</v>
      </c>
      <c r="X40" s="44">
        <f t="shared" si="5"/>
        <v>0</v>
      </c>
    </row>
    <row r="41" spans="1:24" x14ac:dyDescent="0.15">
      <c r="A41" s="54" t="str">
        <f>IF(C41="","",MAX($A$2:A40)+1)</f>
        <v/>
      </c>
      <c r="B41" s="55"/>
      <c r="C41" s="55"/>
      <c r="D41" s="55"/>
      <c r="E41" s="56"/>
      <c r="F41" s="55"/>
      <c r="G41" s="55"/>
      <c r="H41" s="57"/>
      <c r="I41" s="56"/>
      <c r="J41" s="58"/>
      <c r="K41" s="57"/>
      <c r="L41" s="56"/>
      <c r="M41" s="58"/>
      <c r="N41" s="45" t="e">
        <f>_xlfn.IFS(B41=1,"1:男子",B41=2,"2:女子")</f>
        <v>#N/A</v>
      </c>
      <c r="O41" s="46" t="e">
        <f>DATE(LEFT(E41,4),MID(E41,5,2),RIGHT(E41,2))</f>
        <v>#VALUE!</v>
      </c>
      <c r="P41" s="47" t="e">
        <f>IF(O41="","",DATEDIF(O41,'項目リスト(触らない)'!$D$3,"y"))</f>
        <v>#VALUE!</v>
      </c>
      <c r="Q41" s="48" t="e">
        <f>_xlfn.IFS(H41=10025,"1:自由形",H41=10050,"1:自由形",H41=10100,"1:自由形",H41=20025,"2:背泳ぎ",H41=20050,"2:背泳ぎ",H41=20100,"2:背泳ぎ",H41=30025,"3:平泳ぎ",H41=30050,"3:平泳ぎ",H41=30100,"3:平泳ぎ",H41=40025,"4:バタフライ",H41=40050,"4:バタフライ",H41=40100,"4:バタフライ",H41=50100,"5:個人メドレー")</f>
        <v>#N/A</v>
      </c>
      <c r="R41" s="48" t="e">
        <f>_xlfn.IFS(H41=10025,"1:  25m",H41=10050,"2:  50m",H41=10100,"3: 100m",H41=20025,"1:  25m",H41=20050,"2:  50m",H41=20100,"3: 100m",H41=30025,"1:  25m",H41=30050,"2:  50m",H41=30100,"3: 100m",H41=40025,"1:  25m",H41=40050,"2:  50m",H41=40100,"3: 100m",H41=50100,"3: 100m")</f>
        <v>#N/A</v>
      </c>
      <c r="S41" s="48" t="e">
        <f>_xlfn.IFS(F41=1,"1:18～24歳",F41=2,"2:25～29歳",F41=3,"3:30～34歳",F41=4,"4:35～39歳",F41=5,"5:40～44歳",F41=6,"6:45～49歳",F41=7,"7:50～54歳",F41=8,"8:55～59歳",F41=9,"9:60～64歳",F41=10,"10:65～69歳",F41=11,"11:70～74歳",F41=12,"12:75～79歳",F41=13,"13:80～84歳",F41=14,"14:85～89歳",F41=15,"15:90歳以上")</f>
        <v>#N/A</v>
      </c>
      <c r="T41" s="49">
        <f>I41</f>
        <v>0</v>
      </c>
      <c r="U41" s="48" t="e">
        <f t="shared" si="0"/>
        <v>#N/A</v>
      </c>
      <c r="V41" s="48" t="e">
        <f t="shared" si="1"/>
        <v>#N/A</v>
      </c>
      <c r="W41" s="48" t="e">
        <f t="shared" si="3"/>
        <v>#N/A</v>
      </c>
      <c r="X41" s="50">
        <f t="shared" si="5"/>
        <v>0</v>
      </c>
    </row>
  </sheetData>
  <sheetProtection sort="0"/>
  <phoneticPr fontId="2"/>
  <conditionalFormatting sqref="B2:G41">
    <cfRule type="expression" dxfId="3" priority="3">
      <formula>$B2="2:女子"</formula>
    </cfRule>
    <cfRule type="expression" dxfId="2" priority="4">
      <formula>$B2="1:男子"</formula>
    </cfRule>
  </conditionalFormatting>
  <dataValidations count="10">
    <dataValidation allowBlank="1" showInputMessage="1" showErrorMessage="1" sqref="A1" xr:uid="{00000000-0002-0000-0000-000001000000}"/>
    <dataValidation allowBlank="1" showInputMessage="1" showErrorMessage="1" promptTitle="所属" prompt="全角６文字_x000a_半角１２文字_x000a_全半角混在可" sqref="G2:G1048576" xr:uid="{00000000-0002-0000-0000-000000000000}"/>
    <dataValidation allowBlank="1" showInputMessage="1" showErrorMessage="1" prompt="姓、名の間_x000a_スペース１つ" sqref="C1:C1048576" xr:uid="{00000000-0002-0000-0000-000002000000}"/>
    <dataValidation allowBlank="1" showInputMessage="1" showErrorMessage="1" prompt="半角ｶﾅ入力_x000a_姓、名の間_x000a_スペース１つ" sqref="D42:E1048576" xr:uid="{00000000-0002-0000-0000-000003000000}"/>
    <dataValidation allowBlank="1" showInputMessage="1" showErrorMessage="1" promptTitle="半角で入力！" prompt="34秒56なら_x000a_0034.56_x000a_1分23秒45なら_x000a_0123.45" sqref="L2:L41" xr:uid="{00000000-0002-0000-0000-000004000000}"/>
    <dataValidation allowBlank="1" showInputMessage="1" showErrorMessage="1" prompt="自動で番号を振るので数字を打ち込まない！！" sqref="A2:A41" xr:uid="{00000000-0002-0000-0000-000006000000}"/>
    <dataValidation allowBlank="1" showInputMessage="1" showErrorMessage="1" prompt="左に入力した生年月日を変換するので入力しない！" sqref="O2:O41" xr:uid="{00000000-0002-0000-0000-000008000000}"/>
    <dataValidation allowBlank="1" showInputMessage="1" showErrorMessage="1" prompt="半角ｶﾅ入力_x000a_姓、名の間_x000a_半角ｽﾍﾟｰｽ１つ" sqref="D2:D41" xr:uid="{E4DC1A14-16FF-45F8-B637-758BE300493A}"/>
    <dataValidation allowBlank="1" showInputMessage="1" showErrorMessage="1" promptTitle="入力ミス注意！！" prompt="西暦で入力_x000a_（例）_x000a_1999年1月8日生まれなら_x000a_”19990108”と入力する" sqref="E2:E41" xr:uid="{9C278C6E-190D-422D-9B1E-CDD7CD5F2054}"/>
    <dataValidation allowBlank="1" showInputMessage="1" showErrorMessage="1" promptTitle="半角で入力！！" prompt="34秒56なら_x000a_0034.56_x000a_1分23秒45なら_x000a_0123.45" sqref="I2:I41" xr:uid="{C1E3AD79-2ACE-4510-A533-F9EC7C1F2B3D}"/>
  </dataValidations>
  <pageMargins left="0.7" right="0.7" top="0.75" bottom="0.75" header="0.3" footer="0.3"/>
  <pageSetup paperSize="9" orientation="portrait" verticalDpi="12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以下を参考にリストから種目を選ぶ_x000a_1　→　自由形_x000a_2　→　背泳ぎ_x000a_3　→　平泳ぎ_x000a_4　→　バタフライ_x000a_5　→　個人メドレー_x000a_（例）_x000a_100M自由形なら　→　10100_x000a_50Mバタフライなら　→　40050" xr:uid="{00000000-0002-0000-0000-00000C000000}">
          <x14:formula1>
            <xm:f>'項目リスト(触らない)'!$B$3:$B$15</xm:f>
          </x14:formula1>
          <xm:sqref>H2:H41</xm:sqref>
        </x14:dataValidation>
        <x14:dataValidation type="list" allowBlank="1" showInputMessage="1" showErrorMessage="1" prompt="1　→　自由形_x000a_2　→　背泳ぎ_x000a_3　→　平泳ぎ_x000a_4　→　バタフライ_x000a_5　→　個人メドレー_x000a_（例）_x000a_100M自由形なら　→　10100_x000a_50Mバタフライなら　→　40050" xr:uid="{00000000-0002-0000-0000-00000F000000}">
          <x14:formula1>
            <xm:f>'項目リスト(触らない)'!$B$3:$B$15</xm:f>
          </x14:formula1>
          <xm:sqref>K2:K41</xm:sqref>
        </x14:dataValidation>
        <x14:dataValidation type="list" allowBlank="1" showInputMessage="1" showErrorMessage="1" prompt="1 男子_x000a_2 女子" xr:uid="{4827D0DA-FAC7-4AE0-8ECF-56B5C951F412}">
          <x14:formula1>
            <xm:f>'項目リスト(触らない)'!$A$3:$A$4</xm:f>
          </x14:formula1>
          <xm:sqref>B2:B41</xm:sqref>
        </x14:dataValidation>
        <x14:dataValidation type="list" allowBlank="1" showInputMessage="1" showErrorMessage="1" promptTitle="入力ミス注意！！" prompt="1　18～24歳　2　25～29歳_x000a_3　30～34歳　4　35～39歳_x000a_5　40～44歳　6　45～49歳_x000a_7　50～54歳　8　55～59歳_x000a_9　60～64歳　10　65～69歳_x000a_11　70～74歳　12　75～79歳_x000a_13　80～84歳　14　85～89歳_x000a_15　90～94歳　16　95歳以上" xr:uid="{BD21D2F4-A65E-45B4-AB8F-1635438B6098}">
          <x14:formula1>
            <xm:f>'項目リスト(触らない)'!$C$3:$C$18</xm:f>
          </x14:formula1>
          <xm:sqref>F2:F41</xm:sqref>
        </x14:dataValidation>
        <x14:dataValidation type="list" allowBlank="1" showInputMessage="1" showErrorMessage="1" xr:uid="{AE8D55FE-431E-4E10-9F32-64CFBC3F4E07}">
          <x14:formula1>
            <xm:f>'項目リスト(触らない)'!$E$3</xm:f>
          </x14:formula1>
          <xm:sqref>M2:M41</xm:sqref>
        </x14:dataValidation>
        <x14:dataValidation type="list" allowBlank="1" showInputMessage="1" showErrorMessage="1" xr:uid="{A27ECBD2-FC70-4220-BFCD-F176EDF58D71}">
          <x14:formula1>
            <xm:f>'項目リスト(触らない)'!$E$3</xm:f>
          </x14:formula1>
          <xm:sqref>J2:J41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workbookViewId="0">
      <selection activeCell="F30" sqref="F30"/>
    </sheetView>
  </sheetViews>
  <sheetFormatPr defaultColWidth="9" defaultRowHeight="13.5" x14ac:dyDescent="0.15"/>
  <cols>
    <col min="1" max="1" width="3.375" style="52" customWidth="1"/>
    <col min="2" max="2" width="18.625" style="2" customWidth="1"/>
    <col min="3" max="3" width="6.625" style="2" customWidth="1"/>
    <col min="4" max="4" width="14.125" style="2" customWidth="1"/>
    <col min="5" max="5" width="11.875" style="2" customWidth="1"/>
    <col min="6" max="6" width="10.125" style="3" customWidth="1"/>
    <col min="7" max="7" width="6.625" style="20" customWidth="1"/>
    <col min="8" max="8" width="12.5" customWidth="1"/>
    <col min="9" max="9" width="9.875" customWidth="1"/>
    <col min="10" max="10" width="11.625" customWidth="1"/>
    <col min="11" max="11" width="8.875"/>
  </cols>
  <sheetData>
    <row r="1" spans="1:11" x14ac:dyDescent="0.15">
      <c r="A1" s="59" t="s">
        <v>0</v>
      </c>
      <c r="B1" s="4" t="s">
        <v>7</v>
      </c>
      <c r="C1" s="4" t="s">
        <v>2</v>
      </c>
      <c r="D1" s="16" t="s">
        <v>9</v>
      </c>
      <c r="E1" s="4" t="s">
        <v>5</v>
      </c>
      <c r="F1" s="5" t="s">
        <v>6</v>
      </c>
      <c r="G1" s="29" t="s">
        <v>16</v>
      </c>
      <c r="H1" s="31" t="s">
        <v>13</v>
      </c>
      <c r="I1" s="31" t="s">
        <v>14</v>
      </c>
      <c r="J1" s="31" t="s">
        <v>5</v>
      </c>
      <c r="K1" s="31" t="s">
        <v>6</v>
      </c>
    </row>
    <row r="2" spans="1:11" x14ac:dyDescent="0.15">
      <c r="A2" s="51" t="str">
        <f>IF(C2="","",1)</f>
        <v/>
      </c>
      <c r="B2" s="10"/>
      <c r="C2" s="6"/>
      <c r="D2" s="6"/>
      <c r="E2" s="6"/>
      <c r="F2" s="62"/>
      <c r="G2" s="33" t="e">
        <f>_xlfn.IFS(C2=1,"1:男子",C2=2,"2:女子",C2=4,"4:混合")</f>
        <v>#N/A</v>
      </c>
      <c r="H2" s="36" t="e">
        <f>_xlfn.IFS(D2=60100,"6:リレー",D2=60200,"6:リレー",D2=70100,"7:メドレーリレー",D2=70200,"7:メドレーリレー")</f>
        <v>#N/A</v>
      </c>
      <c r="I2" s="36" t="e">
        <f>_xlfn.IFS(D2=60100,"3: 100m",D2=60200,"4: 200m",D2=70100,"3: 100m",D2=70200,"4: 200m")</f>
        <v>#N/A</v>
      </c>
      <c r="J2" s="36" t="e">
        <f>_xlfn.IFS(E2=21,"21:119歳以下",E2=22,"22:120～159歳",E2=23,"23:160～199歳",E2=24,"24:200～239歳",E2=25,"25:240～279歳",E2=26,"26:280歳以上")</f>
        <v>#N/A</v>
      </c>
      <c r="K2" s="60">
        <f>F2</f>
        <v>0</v>
      </c>
    </row>
    <row r="3" spans="1:11" x14ac:dyDescent="0.15">
      <c r="A3" s="51" t="str">
        <f>IF(C3="","",MAX($A$2:A2)+1)</f>
        <v/>
      </c>
      <c r="B3" s="10"/>
      <c r="C3" s="6"/>
      <c r="D3" s="6"/>
      <c r="E3" s="6"/>
      <c r="F3" s="62"/>
      <c r="G3" s="39" t="e">
        <f t="shared" ref="G3" si="0">_xlfn.IFS(#REF!=1,"1:男子",#REF!=2,"2:女子")</f>
        <v>#REF!</v>
      </c>
      <c r="H3" s="42" t="e">
        <f t="shared" ref="H3:H25" si="1">_xlfn.IFS(C3=10025,"1:自由形",C3=10050,"1:自由形",C3=10100,"1:自由形",C3=20025,"2:背泳ぎ",C3=20050,"2:背泳ぎ",C3=20100,"2:背泳ぎ",C3=30025,"3:平泳ぎ",C3=30050,"3:平泳ぎ",C3=30100,"3:平泳ぎ",C3=40025,"4:バタフライ",C3=40050,"4:バタフライ",C3=40100,"4:バタフライ",C3=50100,"5:個人メドレー")</f>
        <v>#N/A</v>
      </c>
      <c r="I3" s="42" t="e">
        <f t="shared" ref="I3:I25" si="2">_xlfn.IFS(D3=60100,"3: 100m",D3=60200,"4: 200m",D3=70100,"3: 100m",D3=70200,"4: 200m")</f>
        <v>#N/A</v>
      </c>
      <c r="J3" s="42" t="e">
        <f t="shared" ref="J3:J25" si="3">_xlfn.IFS(E3=21,"21:119歳以下",E3=22,"22:120～159歳",E3=23,"23:160～199歳",E3=24,"24:200～239歳",E3=25,"25:240～279歳",E3=26,"26:280歳以上")</f>
        <v>#N/A</v>
      </c>
      <c r="K3" s="61">
        <f t="shared" ref="K3:K25" si="4">F3</f>
        <v>0</v>
      </c>
    </row>
    <row r="4" spans="1:11" x14ac:dyDescent="0.15">
      <c r="A4" s="51" t="str">
        <f>IF(C4="","",MAX($A$2:A3)+1)</f>
        <v/>
      </c>
      <c r="B4" s="10"/>
      <c r="C4" s="6"/>
      <c r="D4" s="6"/>
      <c r="E4" s="6"/>
      <c r="F4" s="62"/>
      <c r="G4" s="39" t="e">
        <f t="shared" ref="G4" si="5">_xlfn.IFS(#REF!=1,"1:男子",#REF!=2,"2:女子")</f>
        <v>#REF!</v>
      </c>
      <c r="H4" s="42" t="e">
        <f t="shared" si="1"/>
        <v>#N/A</v>
      </c>
      <c r="I4" s="42" t="e">
        <f t="shared" si="2"/>
        <v>#N/A</v>
      </c>
      <c r="J4" s="42" t="e">
        <f t="shared" si="3"/>
        <v>#N/A</v>
      </c>
      <c r="K4" s="61">
        <f t="shared" si="4"/>
        <v>0</v>
      </c>
    </row>
    <row r="5" spans="1:11" x14ac:dyDescent="0.15">
      <c r="A5" s="51" t="str">
        <f>IF(C5="","",MAX($A$2:A4)+1)</f>
        <v/>
      </c>
      <c r="B5" s="10"/>
      <c r="C5" s="6"/>
      <c r="D5" s="6"/>
      <c r="E5" s="6"/>
      <c r="F5" s="62"/>
      <c r="G5" s="39" t="e">
        <f t="shared" ref="G5" si="6">_xlfn.IFS(#REF!=1,"1:男子",#REF!=2,"2:女子")</f>
        <v>#REF!</v>
      </c>
      <c r="H5" s="42" t="e">
        <f t="shared" si="1"/>
        <v>#N/A</v>
      </c>
      <c r="I5" s="42" t="e">
        <f t="shared" si="2"/>
        <v>#N/A</v>
      </c>
      <c r="J5" s="42" t="e">
        <f t="shared" si="3"/>
        <v>#N/A</v>
      </c>
      <c r="K5" s="61">
        <f t="shared" si="4"/>
        <v>0</v>
      </c>
    </row>
    <row r="6" spans="1:11" x14ac:dyDescent="0.15">
      <c r="A6" s="51" t="str">
        <f>IF(C6="","",MAX($A$2:A5)+1)</f>
        <v/>
      </c>
      <c r="B6" s="10"/>
      <c r="C6" s="6"/>
      <c r="D6" s="6"/>
      <c r="E6" s="6"/>
      <c r="F6" s="62"/>
      <c r="G6" s="39" t="e">
        <f t="shared" ref="G6" si="7">_xlfn.IFS(#REF!=1,"1:男子",#REF!=2,"2:女子")</f>
        <v>#REF!</v>
      </c>
      <c r="H6" s="42" t="e">
        <f t="shared" si="1"/>
        <v>#N/A</v>
      </c>
      <c r="I6" s="42" t="e">
        <f t="shared" si="2"/>
        <v>#N/A</v>
      </c>
      <c r="J6" s="42" t="e">
        <f t="shared" si="3"/>
        <v>#N/A</v>
      </c>
      <c r="K6" s="61">
        <f t="shared" si="4"/>
        <v>0</v>
      </c>
    </row>
    <row r="7" spans="1:11" x14ac:dyDescent="0.15">
      <c r="A7" s="51" t="str">
        <f>IF(C7="","",MAX($A$2:A6)+1)</f>
        <v/>
      </c>
      <c r="B7" s="10"/>
      <c r="C7" s="6"/>
      <c r="D7" s="6"/>
      <c r="E7" s="6"/>
      <c r="F7" s="62"/>
      <c r="G7" s="39" t="e">
        <f t="shared" ref="G7" si="8">_xlfn.IFS(#REF!=1,"1:男子",#REF!=2,"2:女子")</f>
        <v>#REF!</v>
      </c>
      <c r="H7" s="42" t="e">
        <f t="shared" si="1"/>
        <v>#N/A</v>
      </c>
      <c r="I7" s="42" t="e">
        <f t="shared" si="2"/>
        <v>#N/A</v>
      </c>
      <c r="J7" s="42" t="e">
        <f t="shared" si="3"/>
        <v>#N/A</v>
      </c>
      <c r="K7" s="61">
        <f t="shared" si="4"/>
        <v>0</v>
      </c>
    </row>
    <row r="8" spans="1:11" x14ac:dyDescent="0.15">
      <c r="A8" s="51" t="str">
        <f>IF(C8="","",MAX($A$2:A7)+1)</f>
        <v/>
      </c>
      <c r="B8" s="10"/>
      <c r="C8" s="6"/>
      <c r="D8" s="6"/>
      <c r="E8" s="6"/>
      <c r="F8" s="62"/>
      <c r="G8" s="39" t="e">
        <f t="shared" ref="G8" si="9">_xlfn.IFS(#REF!=1,"1:男子",#REF!=2,"2:女子")</f>
        <v>#REF!</v>
      </c>
      <c r="H8" s="42" t="e">
        <f t="shared" si="1"/>
        <v>#N/A</v>
      </c>
      <c r="I8" s="42" t="e">
        <f t="shared" si="2"/>
        <v>#N/A</v>
      </c>
      <c r="J8" s="42" t="e">
        <f t="shared" si="3"/>
        <v>#N/A</v>
      </c>
      <c r="K8" s="61">
        <f t="shared" si="4"/>
        <v>0</v>
      </c>
    </row>
    <row r="9" spans="1:11" x14ac:dyDescent="0.15">
      <c r="A9" s="51" t="str">
        <f>IF(C9="","",MAX($A$2:A8)+1)</f>
        <v/>
      </c>
      <c r="B9" s="10"/>
      <c r="C9" s="6"/>
      <c r="D9" s="6"/>
      <c r="E9" s="6"/>
      <c r="F9" s="62"/>
      <c r="G9" s="39" t="e">
        <f t="shared" ref="G9" si="10">_xlfn.IFS(#REF!=1,"1:男子",#REF!=2,"2:女子")</f>
        <v>#REF!</v>
      </c>
      <c r="H9" s="42" t="e">
        <f t="shared" si="1"/>
        <v>#N/A</v>
      </c>
      <c r="I9" s="42" t="e">
        <f>_xlfn.IFS(D9=60100,"3: 100m",D9=60200,"4: 200m",D9=70100,"3: 100m",D9=70200,"4: 200m")</f>
        <v>#N/A</v>
      </c>
      <c r="J9" s="42" t="e">
        <f t="shared" si="3"/>
        <v>#N/A</v>
      </c>
      <c r="K9" s="61">
        <f t="shared" si="4"/>
        <v>0</v>
      </c>
    </row>
    <row r="10" spans="1:11" x14ac:dyDescent="0.15">
      <c r="A10" s="51" t="str">
        <f>IF(C10="","",MAX($A$2:A9)+1)</f>
        <v/>
      </c>
      <c r="B10" s="10"/>
      <c r="C10" s="6"/>
      <c r="D10" s="6"/>
      <c r="E10" s="6"/>
      <c r="F10" s="62"/>
      <c r="G10" s="39" t="e">
        <f t="shared" ref="G10" si="11">_xlfn.IFS(#REF!=1,"1:男子",#REF!=2,"2:女子")</f>
        <v>#REF!</v>
      </c>
      <c r="H10" s="42" t="e">
        <f t="shared" si="1"/>
        <v>#N/A</v>
      </c>
      <c r="I10" s="42" t="e">
        <f t="shared" si="2"/>
        <v>#N/A</v>
      </c>
      <c r="J10" s="42" t="e">
        <f t="shared" si="3"/>
        <v>#N/A</v>
      </c>
      <c r="K10" s="61">
        <f t="shared" si="4"/>
        <v>0</v>
      </c>
    </row>
    <row r="11" spans="1:11" x14ac:dyDescent="0.15">
      <c r="A11" s="51" t="str">
        <f>IF(C11="","",MAX($A$2:A10)+1)</f>
        <v/>
      </c>
      <c r="B11" s="10"/>
      <c r="C11" s="6"/>
      <c r="D11" s="6"/>
      <c r="E11" s="6"/>
      <c r="F11" s="62"/>
      <c r="G11" s="39" t="e">
        <f t="shared" ref="G11" si="12">_xlfn.IFS(#REF!=1,"1:男子",#REF!=2,"2:女子")</f>
        <v>#REF!</v>
      </c>
      <c r="H11" s="42" t="e">
        <f t="shared" si="1"/>
        <v>#N/A</v>
      </c>
      <c r="I11" s="42" t="e">
        <f t="shared" si="2"/>
        <v>#N/A</v>
      </c>
      <c r="J11" s="42" t="e">
        <f t="shared" si="3"/>
        <v>#N/A</v>
      </c>
      <c r="K11" s="61">
        <f t="shared" si="4"/>
        <v>0</v>
      </c>
    </row>
    <row r="12" spans="1:11" x14ac:dyDescent="0.15">
      <c r="A12" s="51" t="str">
        <f>IF(C12="","",MAX($A$2:A11)+1)</f>
        <v/>
      </c>
      <c r="B12" s="10"/>
      <c r="C12" s="6"/>
      <c r="D12" s="6"/>
      <c r="E12" s="6"/>
      <c r="F12" s="62"/>
      <c r="G12" s="39" t="e">
        <f t="shared" ref="G12" si="13">_xlfn.IFS(#REF!=1,"1:男子",#REF!=2,"2:女子")</f>
        <v>#REF!</v>
      </c>
      <c r="H12" s="42" t="e">
        <f t="shared" si="1"/>
        <v>#N/A</v>
      </c>
      <c r="I12" s="42" t="e">
        <f t="shared" si="2"/>
        <v>#N/A</v>
      </c>
      <c r="J12" s="42" t="e">
        <f t="shared" si="3"/>
        <v>#N/A</v>
      </c>
      <c r="K12" s="61">
        <f t="shared" si="4"/>
        <v>0</v>
      </c>
    </row>
    <row r="13" spans="1:11" x14ac:dyDescent="0.15">
      <c r="A13" s="51" t="str">
        <f>IF(C13="","",MAX($A$2:A12)+1)</f>
        <v/>
      </c>
      <c r="B13" s="10"/>
      <c r="C13" s="6"/>
      <c r="D13" s="6"/>
      <c r="E13" s="6"/>
      <c r="F13" s="62"/>
      <c r="G13" s="39" t="e">
        <f t="shared" ref="G13" si="14">_xlfn.IFS(#REF!=1,"1:男子",#REF!=2,"2:女子")</f>
        <v>#REF!</v>
      </c>
      <c r="H13" s="42" t="e">
        <f t="shared" si="1"/>
        <v>#N/A</v>
      </c>
      <c r="I13" s="42" t="e">
        <f t="shared" si="2"/>
        <v>#N/A</v>
      </c>
      <c r="J13" s="42" t="e">
        <f t="shared" si="3"/>
        <v>#N/A</v>
      </c>
      <c r="K13" s="61">
        <f t="shared" si="4"/>
        <v>0</v>
      </c>
    </row>
    <row r="14" spans="1:11" x14ac:dyDescent="0.15">
      <c r="A14" s="51" t="str">
        <f>IF(C14="","",MAX($A$2:A13)+1)</f>
        <v/>
      </c>
      <c r="B14" s="10"/>
      <c r="C14" s="6"/>
      <c r="D14" s="6"/>
      <c r="E14" s="6"/>
      <c r="F14" s="62"/>
      <c r="G14" s="39" t="e">
        <f t="shared" ref="G14" si="15">_xlfn.IFS(#REF!=1,"1:男子",#REF!=2,"2:女子")</f>
        <v>#REF!</v>
      </c>
      <c r="H14" s="42" t="e">
        <f t="shared" si="1"/>
        <v>#N/A</v>
      </c>
      <c r="I14" s="42" t="e">
        <f t="shared" si="2"/>
        <v>#N/A</v>
      </c>
      <c r="J14" s="42" t="e">
        <f t="shared" si="3"/>
        <v>#N/A</v>
      </c>
      <c r="K14" s="61">
        <f t="shared" si="4"/>
        <v>0</v>
      </c>
    </row>
    <row r="15" spans="1:11" x14ac:dyDescent="0.15">
      <c r="A15" s="51" t="str">
        <f>IF(C15="","",MAX($A$2:A14)+1)</f>
        <v/>
      </c>
      <c r="B15" s="10"/>
      <c r="C15" s="6"/>
      <c r="D15" s="6"/>
      <c r="E15" s="6"/>
      <c r="F15" s="62"/>
      <c r="G15" s="39" t="e">
        <f t="shared" ref="G15" si="16">_xlfn.IFS(#REF!=1,"1:男子",#REF!=2,"2:女子")</f>
        <v>#REF!</v>
      </c>
      <c r="H15" s="42" t="e">
        <f t="shared" si="1"/>
        <v>#N/A</v>
      </c>
      <c r="I15" s="42" t="e">
        <f t="shared" si="2"/>
        <v>#N/A</v>
      </c>
      <c r="J15" s="42" t="e">
        <f t="shared" si="3"/>
        <v>#N/A</v>
      </c>
      <c r="K15" s="61">
        <f t="shared" si="4"/>
        <v>0</v>
      </c>
    </row>
    <row r="16" spans="1:11" x14ac:dyDescent="0.15">
      <c r="A16" s="51" t="str">
        <f>IF(C16="","",MAX($A$2:A15)+1)</f>
        <v/>
      </c>
      <c r="B16" s="10"/>
      <c r="C16" s="6"/>
      <c r="D16" s="6"/>
      <c r="E16" s="6"/>
      <c r="F16" s="62"/>
      <c r="G16" s="39" t="e">
        <f t="shared" ref="G16" si="17">_xlfn.IFS(#REF!=1,"1:男子",#REF!=2,"2:女子")</f>
        <v>#REF!</v>
      </c>
      <c r="H16" s="42" t="e">
        <f t="shared" si="1"/>
        <v>#N/A</v>
      </c>
      <c r="I16" s="42" t="e">
        <f t="shared" si="2"/>
        <v>#N/A</v>
      </c>
      <c r="J16" s="42" t="e">
        <f t="shared" si="3"/>
        <v>#N/A</v>
      </c>
      <c r="K16" s="61">
        <f t="shared" si="4"/>
        <v>0</v>
      </c>
    </row>
    <row r="17" spans="1:11" x14ac:dyDescent="0.15">
      <c r="A17" s="51" t="str">
        <f>IF(C17="","",MAX($A$2:A16)+1)</f>
        <v/>
      </c>
      <c r="B17" s="10"/>
      <c r="C17" s="6"/>
      <c r="D17" s="6"/>
      <c r="E17" s="6"/>
      <c r="F17" s="62"/>
      <c r="G17" s="39" t="e">
        <f t="shared" ref="G17" si="18">_xlfn.IFS(#REF!=1,"1:男子",#REF!=2,"2:女子")</f>
        <v>#REF!</v>
      </c>
      <c r="H17" s="42" t="e">
        <f t="shared" si="1"/>
        <v>#N/A</v>
      </c>
      <c r="I17" s="42" t="e">
        <f t="shared" si="2"/>
        <v>#N/A</v>
      </c>
      <c r="J17" s="42" t="e">
        <f t="shared" si="3"/>
        <v>#N/A</v>
      </c>
      <c r="K17" s="61">
        <f t="shared" si="4"/>
        <v>0</v>
      </c>
    </row>
    <row r="18" spans="1:11" x14ac:dyDescent="0.15">
      <c r="A18" s="51" t="str">
        <f>IF(C18="","",MAX($A$2:A17)+1)</f>
        <v/>
      </c>
      <c r="B18" s="10"/>
      <c r="C18" s="6"/>
      <c r="D18" s="6"/>
      <c r="E18" s="6"/>
      <c r="F18" s="62"/>
      <c r="G18" s="39" t="e">
        <f t="shared" ref="G18" si="19">_xlfn.IFS(#REF!=1,"1:男子",#REF!=2,"2:女子")</f>
        <v>#REF!</v>
      </c>
      <c r="H18" s="42" t="e">
        <f t="shared" si="1"/>
        <v>#N/A</v>
      </c>
      <c r="I18" s="42" t="e">
        <f t="shared" si="2"/>
        <v>#N/A</v>
      </c>
      <c r="J18" s="42" t="e">
        <f t="shared" si="3"/>
        <v>#N/A</v>
      </c>
      <c r="K18" s="61">
        <f t="shared" si="4"/>
        <v>0</v>
      </c>
    </row>
    <row r="19" spans="1:11" x14ac:dyDescent="0.15">
      <c r="A19" s="51" t="str">
        <f>IF(C19="","",MAX($A$2:A18)+1)</f>
        <v/>
      </c>
      <c r="B19" s="10"/>
      <c r="C19" s="6"/>
      <c r="D19" s="6"/>
      <c r="E19" s="6"/>
      <c r="F19" s="62"/>
      <c r="G19" s="39" t="e">
        <f t="shared" ref="G19" si="20">_xlfn.IFS(#REF!=1,"1:男子",#REF!=2,"2:女子")</f>
        <v>#REF!</v>
      </c>
      <c r="H19" s="42" t="e">
        <f t="shared" si="1"/>
        <v>#N/A</v>
      </c>
      <c r="I19" s="42" t="e">
        <f t="shared" si="2"/>
        <v>#N/A</v>
      </c>
      <c r="J19" s="42" t="e">
        <f t="shared" si="3"/>
        <v>#N/A</v>
      </c>
      <c r="K19" s="61">
        <f t="shared" si="4"/>
        <v>0</v>
      </c>
    </row>
    <row r="20" spans="1:11" x14ac:dyDescent="0.15">
      <c r="A20" s="51" t="str">
        <f>IF(C20="","",MAX($A$2:A19)+1)</f>
        <v/>
      </c>
      <c r="B20" s="10"/>
      <c r="C20" s="6"/>
      <c r="D20" s="6"/>
      <c r="E20" s="6"/>
      <c r="F20" s="62"/>
      <c r="G20" s="39" t="e">
        <f t="shared" ref="G20" si="21">_xlfn.IFS(#REF!=1,"1:男子",#REF!=2,"2:女子")</f>
        <v>#REF!</v>
      </c>
      <c r="H20" s="42" t="e">
        <f t="shared" si="1"/>
        <v>#N/A</v>
      </c>
      <c r="I20" s="42" t="e">
        <f t="shared" si="2"/>
        <v>#N/A</v>
      </c>
      <c r="J20" s="42" t="e">
        <f t="shared" si="3"/>
        <v>#N/A</v>
      </c>
      <c r="K20" s="61">
        <f t="shared" si="4"/>
        <v>0</v>
      </c>
    </row>
    <row r="21" spans="1:11" x14ac:dyDescent="0.15">
      <c r="A21" s="51" t="str">
        <f>IF(C21="","",MAX($A$2:A20)+1)</f>
        <v/>
      </c>
      <c r="B21" s="10"/>
      <c r="C21" s="6"/>
      <c r="D21" s="6"/>
      <c r="E21" s="6"/>
      <c r="F21" s="62"/>
      <c r="G21" s="39" t="e">
        <f t="shared" ref="G21" si="22">_xlfn.IFS(#REF!=1,"1:男子",#REF!=2,"2:女子")</f>
        <v>#REF!</v>
      </c>
      <c r="H21" s="42" t="e">
        <f t="shared" si="1"/>
        <v>#N/A</v>
      </c>
      <c r="I21" s="42" t="e">
        <f t="shared" si="2"/>
        <v>#N/A</v>
      </c>
      <c r="J21" s="42" t="e">
        <f t="shared" si="3"/>
        <v>#N/A</v>
      </c>
      <c r="K21" s="61">
        <f t="shared" si="4"/>
        <v>0</v>
      </c>
    </row>
    <row r="22" spans="1:11" x14ac:dyDescent="0.15">
      <c r="A22" s="51" t="str">
        <f>IF(C22="","",MAX($A$2:A21)+1)</f>
        <v/>
      </c>
      <c r="B22" s="10"/>
      <c r="C22" s="6"/>
      <c r="D22" s="6"/>
      <c r="E22" s="6"/>
      <c r="F22" s="62"/>
      <c r="G22" s="39" t="e">
        <f t="shared" ref="G22" si="23">_xlfn.IFS(#REF!=1,"1:男子",#REF!=2,"2:女子")</f>
        <v>#REF!</v>
      </c>
      <c r="H22" s="42" t="e">
        <f t="shared" si="1"/>
        <v>#N/A</v>
      </c>
      <c r="I22" s="42" t="e">
        <f t="shared" si="2"/>
        <v>#N/A</v>
      </c>
      <c r="J22" s="42" t="e">
        <f t="shared" si="3"/>
        <v>#N/A</v>
      </c>
      <c r="K22" s="61">
        <f t="shared" si="4"/>
        <v>0</v>
      </c>
    </row>
    <row r="23" spans="1:11" x14ac:dyDescent="0.15">
      <c r="A23" s="51" t="str">
        <f>IF(C23="","",MAX($A$2:A22)+1)</f>
        <v/>
      </c>
      <c r="B23" s="10"/>
      <c r="C23" s="6"/>
      <c r="D23" s="6"/>
      <c r="E23" s="6"/>
      <c r="F23" s="62"/>
      <c r="G23" s="39" t="e">
        <f t="shared" ref="G23" si="24">_xlfn.IFS(#REF!=1,"1:男子",#REF!=2,"2:女子")</f>
        <v>#REF!</v>
      </c>
      <c r="H23" s="42" t="e">
        <f t="shared" si="1"/>
        <v>#N/A</v>
      </c>
      <c r="I23" s="42" t="e">
        <f t="shared" si="2"/>
        <v>#N/A</v>
      </c>
      <c r="J23" s="42" t="e">
        <f t="shared" si="3"/>
        <v>#N/A</v>
      </c>
      <c r="K23" s="61">
        <f t="shared" si="4"/>
        <v>0</v>
      </c>
    </row>
    <row r="24" spans="1:11" x14ac:dyDescent="0.15">
      <c r="A24" s="51" t="str">
        <f>IF(C24="","",MAX($A$2:A23)+1)</f>
        <v/>
      </c>
      <c r="B24" s="10"/>
      <c r="C24" s="6"/>
      <c r="D24" s="6"/>
      <c r="E24" s="6"/>
      <c r="F24" s="62"/>
      <c r="G24" s="39" t="e">
        <f t="shared" ref="G24" si="25">_xlfn.IFS(#REF!=1,"1:男子",#REF!=2,"2:女子")</f>
        <v>#REF!</v>
      </c>
      <c r="H24" s="42" t="e">
        <f t="shared" si="1"/>
        <v>#N/A</v>
      </c>
      <c r="I24" s="42" t="e">
        <f t="shared" si="2"/>
        <v>#N/A</v>
      </c>
      <c r="J24" s="42" t="e">
        <f t="shared" si="3"/>
        <v>#N/A</v>
      </c>
      <c r="K24" s="61">
        <f t="shared" si="4"/>
        <v>0</v>
      </c>
    </row>
    <row r="25" spans="1:11" x14ac:dyDescent="0.15">
      <c r="A25" s="51" t="str">
        <f>IF(C25="","",MAX($A$2:A24)+1)</f>
        <v/>
      </c>
      <c r="B25" s="10"/>
      <c r="C25" s="6"/>
      <c r="D25" s="6"/>
      <c r="E25" s="6"/>
      <c r="F25" s="62"/>
      <c r="G25" s="39" t="e">
        <f t="shared" ref="G25" si="26">_xlfn.IFS(#REF!=1,"1:男子",#REF!=2,"2:女子")</f>
        <v>#REF!</v>
      </c>
      <c r="H25" s="42" t="e">
        <f t="shared" si="1"/>
        <v>#N/A</v>
      </c>
      <c r="I25" s="42" t="e">
        <f t="shared" si="2"/>
        <v>#N/A</v>
      </c>
      <c r="J25" s="42" t="e">
        <f t="shared" si="3"/>
        <v>#N/A</v>
      </c>
      <c r="K25" s="61">
        <f t="shared" si="4"/>
        <v>0</v>
      </c>
    </row>
  </sheetData>
  <sheetProtection formatCells="0" insertColumns="0" insertRows="0" sort="0"/>
  <phoneticPr fontId="2"/>
  <conditionalFormatting sqref="A2:F25">
    <cfRule type="expression" dxfId="1" priority="1">
      <formula>$C2="2:女子"</formula>
    </cfRule>
    <cfRule type="expression" dxfId="0" priority="2">
      <formula>$C2="1:男子"</formula>
    </cfRule>
  </conditionalFormatting>
  <dataValidations count="4">
    <dataValidation allowBlank="1" showInputMessage="1" showErrorMessage="1" prompt="1分23秒45なら_x000a_1:23.45" sqref="F26:F1048576" xr:uid="{00000000-0002-0000-0100-000000000000}"/>
    <dataValidation allowBlank="1" showInputMessage="1" showErrorMessage="1" prompt="個人種目の所属名と同一であること_x000a_個人種目の所属名は半角だがリレーは全角などはダメ_x000a_全角６文字_x000a_半角１２文字_x000a_全半角混在可" sqref="B2:B25" xr:uid="{00000000-0002-0000-0100-000002000000}"/>
    <dataValidation allowBlank="1" showInputMessage="1" showErrorMessage="1" prompt="自動で番号が入るので入力しない" sqref="A2:A25" xr:uid="{00000000-0002-0000-0100-000003000000}"/>
    <dataValidation allowBlank="1" showInputMessage="1" showErrorMessage="1" promptTitle="半角で入力！" prompt="34秒56なら_x000a_0034.56_x000a_1分23秒45なら_x000a_0123.45" sqref="F2:F25" xr:uid="{4F86D29F-4874-44BD-8DA2-35974B151834}"/>
  </dataValidations>
  <pageMargins left="0.7" right="0.7" top="0.75" bottom="0.75" header="0.3" footer="0.3"/>
  <pageSetup paperSize="9" orientation="portrait" verticalDpi="120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4000000}">
          <x14:formula1>
            <xm:f>'項目リスト(触らない)'!$B$12:$B$14</xm:f>
          </x14:formula1>
          <xm:sqref>D26:D1048576</xm:sqref>
        </x14:dataValidation>
        <x14:dataValidation type="list" allowBlank="1" showInputMessage="1" showErrorMessage="1" xr:uid="{00000000-0002-0000-0100-000005000000}">
          <x14:formula1>
            <xm:f>'項目リスト(触らない)'!$A$2:$A$5</xm:f>
          </x14:formula1>
          <xm:sqref>C26:C1048576</xm:sqref>
        </x14:dataValidation>
        <x14:dataValidation type="list" allowBlank="1" showInputMessage="1" showErrorMessage="1" xr:uid="{00000000-0002-0000-0100-000006000000}">
          <x14:formula1>
            <xm:f>'項目リスト(触らない)'!$C$20:$C$26</xm:f>
          </x14:formula1>
          <xm:sqref>E26:E1048576</xm:sqref>
        </x14:dataValidation>
        <x14:dataValidation type="list" allowBlank="1" showInputMessage="1" showErrorMessage="1" prompt="100Mリレーなら　→　60100_x000a_200Mリレーなら　→　60200_x000a_100Mメドレーリレーなら　→　70100_x000a_200Mメドレーリレーなら　→　70200" xr:uid="{00000000-0002-0000-0100-000007000000}">
          <x14:formula1>
            <xm:f>'項目リスト(触らない)'!$B$16:$B$19</xm:f>
          </x14:formula1>
          <xm:sqref>D2:D25</xm:sqref>
        </x14:dataValidation>
        <x14:dataValidation type="list" allowBlank="1" showInputMessage="1" showErrorMessage="1" prompt="１　男子_x000a_２　女子_x000a_４　混合" xr:uid="{00000000-0002-0000-0100-000008000000}">
          <x14:formula1>
            <xm:f>'項目リスト(触らない)'!$A$2:$A$5</xm:f>
          </x14:formula1>
          <xm:sqref>C2:C25</xm:sqref>
        </x14:dataValidation>
        <x14:dataValidation type="list" allowBlank="1" showInputMessage="1" showErrorMessage="1" prompt="21　～119歳_x000a_22　120～159歳_x000a_23　160～199歳_x000a_24　200～239歳_x000a_25　240～279歳_x000a_26　280歳以上" xr:uid="{00000000-0002-0000-0100-000009000000}">
          <x14:formula1>
            <xm:f>'項目リスト(触らない)'!$C$20:$C$26</xm:f>
          </x14:formula1>
          <xm:sqref>E2:E25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tabSelected="1" workbookViewId="0">
      <selection activeCell="D4" sqref="D4"/>
    </sheetView>
  </sheetViews>
  <sheetFormatPr defaultColWidth="9" defaultRowHeight="13.5" x14ac:dyDescent="0.15"/>
  <cols>
    <col min="1" max="1" width="7" customWidth="1"/>
    <col min="2" max="2" width="14.875" customWidth="1"/>
    <col min="3" max="3" width="10.5" customWidth="1"/>
    <col min="4" max="4" width="11.625" style="1" customWidth="1"/>
  </cols>
  <sheetData>
    <row r="1" spans="1:5" x14ac:dyDescent="0.15">
      <c r="A1" t="s">
        <v>2</v>
      </c>
      <c r="B1" s="12" t="s">
        <v>9</v>
      </c>
      <c r="C1" t="s">
        <v>5</v>
      </c>
      <c r="D1" s="1" t="s">
        <v>8</v>
      </c>
      <c r="E1" s="12" t="s">
        <v>18</v>
      </c>
    </row>
    <row r="3" spans="1:5" x14ac:dyDescent="0.15">
      <c r="A3" s="15">
        <v>1</v>
      </c>
      <c r="B3" s="15">
        <v>10025</v>
      </c>
      <c r="C3" s="15">
        <v>1</v>
      </c>
      <c r="D3" s="11" t="s">
        <v>21</v>
      </c>
      <c r="E3" s="12" t="s">
        <v>19</v>
      </c>
    </row>
    <row r="4" spans="1:5" x14ac:dyDescent="0.15">
      <c r="A4" s="15">
        <v>2</v>
      </c>
      <c r="B4" s="15">
        <v>10050</v>
      </c>
      <c r="C4" s="15">
        <v>2</v>
      </c>
      <c r="E4" s="12"/>
    </row>
    <row r="5" spans="1:5" x14ac:dyDescent="0.15">
      <c r="A5" s="17">
        <v>4</v>
      </c>
      <c r="B5" s="15">
        <v>10100</v>
      </c>
      <c r="C5" s="15">
        <v>3</v>
      </c>
    </row>
    <row r="6" spans="1:5" x14ac:dyDescent="0.15">
      <c r="A6" s="15"/>
      <c r="B6" s="15">
        <v>20025</v>
      </c>
      <c r="C6" s="15">
        <v>4</v>
      </c>
    </row>
    <row r="7" spans="1:5" x14ac:dyDescent="0.15">
      <c r="A7" s="15"/>
      <c r="B7" s="15">
        <v>20050</v>
      </c>
      <c r="C7" s="15">
        <v>5</v>
      </c>
    </row>
    <row r="8" spans="1:5" x14ac:dyDescent="0.15">
      <c r="B8" s="15">
        <v>20100</v>
      </c>
      <c r="C8" s="15">
        <v>6</v>
      </c>
    </row>
    <row r="9" spans="1:5" x14ac:dyDescent="0.15">
      <c r="B9" s="15">
        <v>30025</v>
      </c>
      <c r="C9" s="15">
        <v>7</v>
      </c>
    </row>
    <row r="10" spans="1:5" x14ac:dyDescent="0.15">
      <c r="B10" s="15">
        <v>30050</v>
      </c>
      <c r="C10" s="15">
        <v>8</v>
      </c>
    </row>
    <row r="11" spans="1:5" x14ac:dyDescent="0.15">
      <c r="B11" s="15">
        <v>30100</v>
      </c>
      <c r="C11" s="15">
        <v>9</v>
      </c>
    </row>
    <row r="12" spans="1:5" x14ac:dyDescent="0.15">
      <c r="B12" s="15">
        <v>40025</v>
      </c>
      <c r="C12" s="15">
        <v>10</v>
      </c>
    </row>
    <row r="13" spans="1:5" x14ac:dyDescent="0.15">
      <c r="B13" s="15">
        <v>40050</v>
      </c>
      <c r="C13" s="15">
        <v>11</v>
      </c>
    </row>
    <row r="14" spans="1:5" x14ac:dyDescent="0.15">
      <c r="B14" s="15">
        <v>40100</v>
      </c>
      <c r="C14" s="15">
        <v>12</v>
      </c>
    </row>
    <row r="15" spans="1:5" x14ac:dyDescent="0.15">
      <c r="B15" s="15">
        <v>50100</v>
      </c>
      <c r="C15" s="15">
        <v>13</v>
      </c>
    </row>
    <row r="16" spans="1:5" x14ac:dyDescent="0.15">
      <c r="B16" s="15">
        <v>60100</v>
      </c>
      <c r="C16" s="15">
        <v>14</v>
      </c>
    </row>
    <row r="17" spans="2:3" x14ac:dyDescent="0.15">
      <c r="B17" s="15">
        <v>60200</v>
      </c>
      <c r="C17" s="15">
        <v>15</v>
      </c>
    </row>
    <row r="18" spans="2:3" x14ac:dyDescent="0.15">
      <c r="B18" s="15">
        <v>70100</v>
      </c>
      <c r="C18" s="15">
        <v>16</v>
      </c>
    </row>
    <row r="19" spans="2:3" x14ac:dyDescent="0.15">
      <c r="B19" s="15">
        <v>70200</v>
      </c>
    </row>
    <row r="20" spans="2:3" x14ac:dyDescent="0.15">
      <c r="B20" s="15"/>
    </row>
    <row r="21" spans="2:3" x14ac:dyDescent="0.15">
      <c r="B21" s="15"/>
      <c r="C21" s="15">
        <v>21</v>
      </c>
    </row>
    <row r="22" spans="2:3" x14ac:dyDescent="0.15">
      <c r="B22" s="15"/>
      <c r="C22" s="15">
        <v>22</v>
      </c>
    </row>
    <row r="23" spans="2:3" x14ac:dyDescent="0.15">
      <c r="B23" s="15"/>
      <c r="C23" s="15">
        <v>23</v>
      </c>
    </row>
    <row r="24" spans="2:3" x14ac:dyDescent="0.15">
      <c r="C24" s="15">
        <v>24</v>
      </c>
    </row>
    <row r="25" spans="2:3" x14ac:dyDescent="0.15">
      <c r="C25" s="15">
        <v>25</v>
      </c>
    </row>
    <row r="26" spans="2:3" x14ac:dyDescent="0.15">
      <c r="C26" s="15">
        <v>26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個人エントリー</vt:lpstr>
      <vt:lpstr>リレーエントリー</vt:lpstr>
      <vt:lpstr>項目リスト(触らない)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TAKEO</dc:creator>
  <cp:lastModifiedBy>K20-0881</cp:lastModifiedBy>
  <dcterms:created xsi:type="dcterms:W3CDTF">2017-01-17T21:18:00Z</dcterms:created>
  <dcterms:modified xsi:type="dcterms:W3CDTF">2025-09-21T23:18:57Z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